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Demolice objek..." sheetId="2" r:id="rId2"/>
    <sheet name="01 - Založení stavby" sheetId="3" r:id="rId3"/>
    <sheet name="02 - Kontejnerová stavba" sheetId="4" r:id="rId4"/>
    <sheet name="VRN - Vedlejší rozpočtové..."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'00 - Demolice objek...'!$C$101:$K$300</definedName>
    <definedName name="_xlnm.Print_Area" localSheetId="1">'00 - Demolice objek...'!$C$4:$J$39,'00 - Demolice objek...'!$C$45:$J$83,'00 - Demolice objek...'!$C$89:$K$300</definedName>
    <definedName name="_xlnm.Print_Titles" localSheetId="1">'00 - Demolice objek...'!$101:$101</definedName>
    <definedName name="_xlnm._FilterDatabase" localSheetId="2" hidden="1">'01 - Založení stavby'!$C$94:$K$282</definedName>
    <definedName name="_xlnm.Print_Area" localSheetId="2">'01 - Založení stavby'!$C$4:$J$39,'01 - Založení stavby'!$C$45:$J$76,'01 - Založení stavby'!$C$82:$K$282</definedName>
    <definedName name="_xlnm.Print_Titles" localSheetId="2">'01 - Založení stavby'!$94:$94</definedName>
    <definedName name="_xlnm._FilterDatabase" localSheetId="3" hidden="1">'02 - Kontejnerová stavba'!$C$102:$K$306</definedName>
    <definedName name="_xlnm.Print_Area" localSheetId="3">'02 - Kontejnerová stavba'!$C$4:$J$39,'02 - Kontejnerová stavba'!$C$45:$J$84,'02 - Kontejnerová stavba'!$C$90:$K$306</definedName>
    <definedName name="_xlnm.Print_Titles" localSheetId="3">'02 - Kontejnerová stavba'!$102:$102</definedName>
    <definedName name="_xlnm._FilterDatabase" localSheetId="4" hidden="1">'VRN - Vedlejší rozpočtové...'!$C$81:$K$92</definedName>
    <definedName name="_xlnm.Print_Area" localSheetId="4">'VRN - Vedlejší rozpočtové...'!$C$4:$J$39,'VRN - Vedlejší rozpočtové...'!$C$45:$J$63,'VRN - Vedlejší rozpočtové...'!$C$69:$K$92</definedName>
    <definedName name="_xlnm.Print_Titles" localSheetId="4">'VRN - Vedlejší rozpočtové...'!$81:$81</definedName>
    <definedName name="_xlnm.Print_Area" localSheetId="5">'Pokyny pro vyplnění'!$B$2:$K$71,'Pokyny pro vyplnění'!$B$74:$K$118,'Pokyny pro vyplnění'!$B$121:$K$161,'Pokyny pro vyplnění'!$B$164:$K$219</definedName>
  </definedNames>
  <calcPr/>
</workbook>
</file>

<file path=xl/calcChain.xml><?xml version="1.0" encoding="utf-8"?>
<calcChain xmlns="http://schemas.openxmlformats.org/spreadsheetml/2006/main">
  <c i="5" l="1" r="J37"/>
  <c r="J36"/>
  <c i="1" r="AY58"/>
  <c i="5" r="J35"/>
  <c i="1" r="AX58"/>
  <c i="5" r="BI90"/>
  <c r="BH90"/>
  <c r="BG90"/>
  <c r="BF90"/>
  <c r="T90"/>
  <c r="T89"/>
  <c r="T88"/>
  <c r="R90"/>
  <c r="R89"/>
  <c r="R88"/>
  <c r="P90"/>
  <c r="P89"/>
  <c r="P88"/>
  <c r="BI87"/>
  <c r="BH87"/>
  <c r="BG87"/>
  <c r="BF87"/>
  <c r="T87"/>
  <c r="R87"/>
  <c r="P87"/>
  <c r="BI86"/>
  <c r="BH86"/>
  <c r="BG86"/>
  <c r="BF86"/>
  <c r="T86"/>
  <c r="R86"/>
  <c r="P86"/>
  <c r="BI85"/>
  <c r="BH85"/>
  <c r="BG85"/>
  <c r="BF85"/>
  <c r="T85"/>
  <c r="R85"/>
  <c r="P85"/>
  <c r="BI84"/>
  <c r="BH84"/>
  <c r="BG84"/>
  <c r="BF84"/>
  <c r="T84"/>
  <c r="R84"/>
  <c r="P84"/>
  <c r="F76"/>
  <c r="E74"/>
  <c r="F52"/>
  <c r="E50"/>
  <c r="J24"/>
  <c r="E24"/>
  <c r="J79"/>
  <c r="J23"/>
  <c r="J21"/>
  <c r="E21"/>
  <c r="J54"/>
  <c r="J20"/>
  <c r="J18"/>
  <c r="E18"/>
  <c r="F79"/>
  <c r="J17"/>
  <c r="J15"/>
  <c r="E15"/>
  <c r="F54"/>
  <c r="J14"/>
  <c r="J12"/>
  <c r="J76"/>
  <c r="E7"/>
  <c r="E72"/>
  <c i="4" r="J172"/>
  <c r="J105"/>
  <c r="J37"/>
  <c r="J36"/>
  <c i="1" r="AY57"/>
  <c i="4" r="J35"/>
  <c i="1" r="AX57"/>
  <c i="4" r="BI305"/>
  <c r="BH305"/>
  <c r="BG305"/>
  <c r="BF305"/>
  <c r="T305"/>
  <c r="R305"/>
  <c r="P305"/>
  <c r="BI303"/>
  <c r="BH303"/>
  <c r="BG303"/>
  <c r="BF303"/>
  <c r="T303"/>
  <c r="R303"/>
  <c r="P303"/>
  <c r="BI300"/>
  <c r="BH300"/>
  <c r="BG300"/>
  <c r="BF300"/>
  <c r="T300"/>
  <c r="T299"/>
  <c r="R300"/>
  <c r="R299"/>
  <c r="P300"/>
  <c r="P299"/>
  <c r="BI298"/>
  <c r="BH298"/>
  <c r="BG298"/>
  <c r="BF298"/>
  <c r="T298"/>
  <c r="R298"/>
  <c r="P298"/>
  <c r="BI297"/>
  <c r="BH297"/>
  <c r="BG297"/>
  <c r="BF297"/>
  <c r="T297"/>
  <c r="R297"/>
  <c r="P297"/>
  <c r="BI295"/>
  <c r="BH295"/>
  <c r="BG295"/>
  <c r="BF295"/>
  <c r="T295"/>
  <c r="R295"/>
  <c r="P295"/>
  <c r="BI293"/>
  <c r="BH293"/>
  <c r="BG293"/>
  <c r="BF293"/>
  <c r="T293"/>
  <c r="R293"/>
  <c r="P293"/>
  <c r="BI292"/>
  <c r="BH292"/>
  <c r="BG292"/>
  <c r="BF292"/>
  <c r="T292"/>
  <c r="R292"/>
  <c r="P292"/>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T254"/>
  <c r="R255"/>
  <c r="R254"/>
  <c r="P255"/>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6"/>
  <c r="BH246"/>
  <c r="BG246"/>
  <c r="BF246"/>
  <c r="T246"/>
  <c r="R246"/>
  <c r="P246"/>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J69"/>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J61"/>
  <c r="F97"/>
  <c r="E95"/>
  <c r="F52"/>
  <c r="E50"/>
  <c r="J24"/>
  <c r="E24"/>
  <c r="J55"/>
  <c r="J23"/>
  <c r="J21"/>
  <c r="E21"/>
  <c r="J99"/>
  <c r="J20"/>
  <c r="J18"/>
  <c r="E18"/>
  <c r="F100"/>
  <c r="J17"/>
  <c r="J15"/>
  <c r="E15"/>
  <c r="F99"/>
  <c r="J14"/>
  <c r="J12"/>
  <c r="J52"/>
  <c r="E7"/>
  <c r="E48"/>
  <c i="3" r="J37"/>
  <c r="J36"/>
  <c i="1" r="AY56"/>
  <c i="3" r="J35"/>
  <c i="1" r="AX56"/>
  <c i="3"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5"/>
  <c r="BH265"/>
  <c r="BG265"/>
  <c r="BF265"/>
  <c r="T265"/>
  <c r="R265"/>
  <c r="P265"/>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7"/>
  <c r="BH237"/>
  <c r="BG237"/>
  <c r="BF237"/>
  <c r="T237"/>
  <c r="R237"/>
  <c r="P237"/>
  <c r="BI233"/>
  <c r="BH233"/>
  <c r="BG233"/>
  <c r="BF233"/>
  <c r="T233"/>
  <c r="R233"/>
  <c r="P233"/>
  <c r="BI232"/>
  <c r="BH232"/>
  <c r="BG232"/>
  <c r="BF232"/>
  <c r="T232"/>
  <c r="R232"/>
  <c r="P232"/>
  <c r="BI230"/>
  <c r="BH230"/>
  <c r="BG230"/>
  <c r="BF230"/>
  <c r="T230"/>
  <c r="R230"/>
  <c r="P230"/>
  <c r="BI228"/>
  <c r="BH228"/>
  <c r="BG228"/>
  <c r="BF228"/>
  <c r="T228"/>
  <c r="R228"/>
  <c r="P228"/>
  <c r="BI227"/>
  <c r="BH227"/>
  <c r="BG227"/>
  <c r="BF227"/>
  <c r="T227"/>
  <c r="R227"/>
  <c r="P227"/>
  <c r="BI225"/>
  <c r="BH225"/>
  <c r="BG225"/>
  <c r="BF225"/>
  <c r="T225"/>
  <c r="R225"/>
  <c r="P225"/>
  <c r="BI223"/>
  <c r="BH223"/>
  <c r="BG223"/>
  <c r="BF223"/>
  <c r="T223"/>
  <c r="R223"/>
  <c r="P223"/>
  <c r="BI220"/>
  <c r="BH220"/>
  <c r="BG220"/>
  <c r="BF220"/>
  <c r="T220"/>
  <c r="R220"/>
  <c r="P220"/>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200"/>
  <c r="BH200"/>
  <c r="BG200"/>
  <c r="BF200"/>
  <c r="T200"/>
  <c r="T199"/>
  <c r="R200"/>
  <c r="R199"/>
  <c r="P200"/>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5"/>
  <c r="BH165"/>
  <c r="BG165"/>
  <c r="BF165"/>
  <c r="T165"/>
  <c r="R165"/>
  <c r="P165"/>
  <c r="BI162"/>
  <c r="BH162"/>
  <c r="BG162"/>
  <c r="BF162"/>
  <c r="T162"/>
  <c r="R162"/>
  <c r="P162"/>
  <c r="BI160"/>
  <c r="BH160"/>
  <c r="BG160"/>
  <c r="BF160"/>
  <c r="T160"/>
  <c r="R160"/>
  <c r="P160"/>
  <c r="BI158"/>
  <c r="BH158"/>
  <c r="BG158"/>
  <c r="BF158"/>
  <c r="T158"/>
  <c r="T157"/>
  <c r="R158"/>
  <c r="R157"/>
  <c r="P158"/>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F89"/>
  <c r="E87"/>
  <c r="F52"/>
  <c r="E50"/>
  <c r="J24"/>
  <c r="E24"/>
  <c r="J92"/>
  <c r="J23"/>
  <c r="J21"/>
  <c r="E21"/>
  <c r="J91"/>
  <c r="J20"/>
  <c r="J18"/>
  <c r="E18"/>
  <c r="F92"/>
  <c r="J17"/>
  <c r="J15"/>
  <c r="E15"/>
  <c r="F91"/>
  <c r="J14"/>
  <c r="J12"/>
  <c r="J52"/>
  <c r="E7"/>
  <c r="E85"/>
  <c i="2" r="J37"/>
  <c r="J36"/>
  <c i="1" r="AY55"/>
  <c i="2" r="J35"/>
  <c i="1" r="AX55"/>
  <c i="2" r="BI299"/>
  <c r="BH299"/>
  <c r="BG299"/>
  <c r="BF299"/>
  <c r="T299"/>
  <c r="T298"/>
  <c r="R299"/>
  <c r="R298"/>
  <c r="P299"/>
  <c r="P298"/>
  <c r="BI296"/>
  <c r="BH296"/>
  <c r="BG296"/>
  <c r="BF296"/>
  <c r="T296"/>
  <c r="T295"/>
  <c r="R296"/>
  <c r="R295"/>
  <c r="P296"/>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6"/>
  <c r="BH196"/>
  <c r="BG196"/>
  <c r="BF196"/>
  <c r="T196"/>
  <c r="T195"/>
  <c r="R196"/>
  <c r="R195"/>
  <c r="P196"/>
  <c r="P195"/>
  <c r="BI193"/>
  <c r="BH193"/>
  <c r="BG193"/>
  <c r="BF193"/>
  <c r="T193"/>
  <c r="T192"/>
  <c r="R193"/>
  <c r="R192"/>
  <c r="P193"/>
  <c r="P192"/>
  <c r="BI190"/>
  <c r="BH190"/>
  <c r="BG190"/>
  <c r="BF190"/>
  <c r="T190"/>
  <c r="T189"/>
  <c r="R190"/>
  <c r="R189"/>
  <c r="P190"/>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T174"/>
  <c r="R175"/>
  <c r="R174"/>
  <c r="P175"/>
  <c r="P174"/>
  <c r="BI173"/>
  <c r="BH173"/>
  <c r="BG173"/>
  <c r="BF173"/>
  <c r="T173"/>
  <c r="T172"/>
  <c r="R173"/>
  <c r="R172"/>
  <c r="P173"/>
  <c r="P172"/>
  <c r="BI170"/>
  <c r="BH170"/>
  <c r="BG170"/>
  <c r="BF170"/>
  <c r="T170"/>
  <c r="R170"/>
  <c r="P170"/>
  <c r="BI168"/>
  <c r="BH168"/>
  <c r="BG168"/>
  <c r="BF168"/>
  <c r="T168"/>
  <c r="R168"/>
  <c r="P168"/>
  <c r="BI166"/>
  <c r="BH166"/>
  <c r="BG166"/>
  <c r="BF166"/>
  <c r="T166"/>
  <c r="R166"/>
  <c r="P166"/>
  <c r="BI165"/>
  <c r="BH165"/>
  <c r="BG165"/>
  <c r="BF165"/>
  <c r="T165"/>
  <c r="R165"/>
  <c r="P165"/>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F96"/>
  <c r="E94"/>
  <c r="F52"/>
  <c r="E50"/>
  <c r="J24"/>
  <c r="E24"/>
  <c r="J99"/>
  <c r="J23"/>
  <c r="J21"/>
  <c r="E21"/>
  <c r="J98"/>
  <c r="J20"/>
  <c r="J18"/>
  <c r="E18"/>
  <c r="F55"/>
  <c r="J17"/>
  <c r="J15"/>
  <c r="E15"/>
  <c r="F54"/>
  <c r="J14"/>
  <c r="J12"/>
  <c r="J96"/>
  <c r="E7"/>
  <c r="E92"/>
  <c i="1" r="L50"/>
  <c r="AM50"/>
  <c r="AM49"/>
  <c r="L49"/>
  <c r="AM47"/>
  <c r="L47"/>
  <c r="L45"/>
  <c r="L44"/>
  <c i="2" r="J185"/>
  <c r="BK242"/>
  <c r="J249"/>
  <c r="BK232"/>
  <c r="J257"/>
  <c i="3" r="J265"/>
  <c r="BK195"/>
  <c r="BK262"/>
  <c r="J129"/>
  <c r="J142"/>
  <c i="4" r="J156"/>
  <c r="J263"/>
  <c r="J290"/>
  <c r="J217"/>
  <c r="BK141"/>
  <c r="BK219"/>
  <c r="J163"/>
  <c i="2" r="J138"/>
  <c r="J276"/>
  <c i="3" r="BK255"/>
  <c r="BK259"/>
  <c r="BK168"/>
  <c i="4" r="J205"/>
  <c r="J209"/>
  <c r="J144"/>
  <c r="J177"/>
  <c i="5" r="J85"/>
  <c i="2" r="J244"/>
  <c r="BK131"/>
  <c r="BK272"/>
  <c r="J125"/>
  <c i="3" r="BK166"/>
  <c r="BK278"/>
  <c r="J255"/>
  <c r="BK185"/>
  <c i="4" r="BK212"/>
  <c r="BK198"/>
  <c r="J235"/>
  <c r="J183"/>
  <c r="BK231"/>
  <c i="2" r="J242"/>
  <c r="J135"/>
  <c r="BK165"/>
  <c i="3" r="J158"/>
  <c r="J256"/>
  <c r="BK135"/>
  <c i="4" r="J227"/>
  <c r="J191"/>
  <c r="BK263"/>
  <c r="J127"/>
  <c r="BK238"/>
  <c i="2" r="BK230"/>
  <c r="BK105"/>
  <c r="J187"/>
  <c i="3" r="J133"/>
  <c r="J278"/>
  <c r="J124"/>
  <c r="J166"/>
  <c i="4" r="BK239"/>
  <c r="BK235"/>
  <c r="BK117"/>
  <c i="2" r="J268"/>
  <c r="BK143"/>
  <c r="BK253"/>
  <c i="3" r="J282"/>
  <c i="4" r="J220"/>
  <c r="J278"/>
  <c r="BK265"/>
  <c r="J140"/>
  <c i="2" r="BK257"/>
  <c r="BK238"/>
  <c r="J181"/>
  <c i="3" r="BK214"/>
  <c i="4" r="BK283"/>
  <c r="BK287"/>
  <c r="J194"/>
  <c i="2" r="J270"/>
  <c r="J168"/>
  <c r="J159"/>
  <c r="BK236"/>
  <c r="J105"/>
  <c i="3" r="BK217"/>
  <c r="BK280"/>
  <c r="J195"/>
  <c r="BK223"/>
  <c i="4" r="BK292"/>
  <c r="J135"/>
  <c r="BK276"/>
  <c r="BK189"/>
  <c r="BK279"/>
  <c r="BK207"/>
  <c r="BK157"/>
  <c r="BK224"/>
  <c i="5" r="BK90"/>
  <c i="2" r="J213"/>
  <c r="BK168"/>
  <c i="3" r="BK147"/>
  <c r="BK149"/>
  <c i="4" r="BK161"/>
  <c r="BK267"/>
  <c r="J219"/>
  <c r="BK252"/>
  <c i="2" r="J223"/>
  <c r="BK175"/>
  <c r="J155"/>
  <c r="BK185"/>
  <c i="3" r="J264"/>
  <c r="BK179"/>
  <c r="J165"/>
  <c r="BK108"/>
  <c i="4" r="J176"/>
  <c r="J128"/>
  <c r="BK281"/>
  <c r="J233"/>
  <c r="J249"/>
  <c r="J199"/>
  <c r="J119"/>
  <c r="BK119"/>
  <c i="2" r="J238"/>
  <c r="J165"/>
  <c r="BK285"/>
  <c r="BK118"/>
  <c i="3" r="BK131"/>
  <c r="J173"/>
  <c r="J181"/>
  <c i="4" r="J230"/>
  <c r="BK253"/>
  <c r="J252"/>
  <c r="BK179"/>
  <c r="J107"/>
  <c r="BK107"/>
  <c i="2" r="BK187"/>
  <c r="J170"/>
  <c r="BK225"/>
  <c i="3" r="J135"/>
  <c r="J225"/>
  <c i="4" r="BK165"/>
  <c r="BK275"/>
  <c r="BK273"/>
  <c r="J198"/>
  <c r="J243"/>
  <c i="2" r="J259"/>
  <c r="BK138"/>
  <c r="J227"/>
  <c i="3" r="BK267"/>
  <c r="J243"/>
  <c r="J125"/>
  <c i="4" r="BK249"/>
  <c r="BK285"/>
  <c r="BK205"/>
  <c r="BK214"/>
  <c r="BK236"/>
  <c i="2" r="J129"/>
  <c r="BK274"/>
  <c i="3" r="BK175"/>
  <c r="BK270"/>
  <c i="4" r="J288"/>
  <c r="BK149"/>
  <c r="BK258"/>
  <c r="J259"/>
  <c r="BK167"/>
  <c i="2" r="J116"/>
  <c r="BK125"/>
  <c r="J274"/>
  <c r="J161"/>
  <c i="3" r="J116"/>
  <c r="J206"/>
  <c r="BK272"/>
  <c r="J228"/>
  <c r="BK102"/>
  <c r="J106"/>
  <c i="4" r="J179"/>
  <c r="J145"/>
  <c r="J236"/>
  <c r="BK257"/>
  <c r="BK184"/>
  <c r="BK216"/>
  <c r="J151"/>
  <c r="J182"/>
  <c i="2" r="J200"/>
  <c r="BK129"/>
  <c r="BK221"/>
  <c i="3" r="BK220"/>
  <c r="BK118"/>
  <c r="J98"/>
  <c i="4" r="J281"/>
  <c r="J206"/>
  <c r="BK277"/>
  <c i="2" r="BK227"/>
  <c r="BK170"/>
  <c r="J255"/>
  <c r="J296"/>
  <c r="J217"/>
  <c i="3" r="BK243"/>
  <c r="BK120"/>
  <c r="J270"/>
  <c r="BK247"/>
  <c r="BK165"/>
  <c i="4" r="J229"/>
  <c r="BK158"/>
  <c i="2" r="J251"/>
  <c r="BK181"/>
  <c r="BK249"/>
  <c i="3" r="J205"/>
  <c r="J233"/>
  <c r="BK227"/>
  <c i="4" r="BK146"/>
  <c r="BK204"/>
  <c r="J293"/>
  <c r="J146"/>
  <c r="J269"/>
  <c r="J180"/>
  <c i="2" r="BK244"/>
  <c r="BK270"/>
  <c i="3" r="J274"/>
  <c r="BK265"/>
  <c r="J104"/>
  <c i="4" r="BK123"/>
  <c r="J242"/>
  <c r="BK183"/>
  <c i="2" r="J204"/>
  <c r="BK266"/>
  <c i="3" r="J244"/>
  <c r="J253"/>
  <c i="4" r="J274"/>
  <c r="J224"/>
  <c r="BK218"/>
  <c r="J131"/>
  <c i="2" r="J193"/>
  <c r="J111"/>
  <c i="3" r="J171"/>
  <c r="J184"/>
  <c r="J200"/>
  <c i="4" r="J201"/>
  <c r="BK284"/>
  <c r="BK195"/>
  <c i="2" r="BK151"/>
  <c r="J299"/>
  <c r="BK215"/>
  <c i="3" r="J249"/>
  <c r="J114"/>
  <c r="BK239"/>
  <c r="BK158"/>
  <c r="J214"/>
  <c i="4" r="BK191"/>
  <c r="J175"/>
  <c r="BK234"/>
  <c r="J297"/>
  <c r="J237"/>
  <c r="J195"/>
  <c r="J117"/>
  <c r="BK131"/>
  <c r="J255"/>
  <c i="2" r="J131"/>
  <c r="BK296"/>
  <c r="BK107"/>
  <c i="3" r="J153"/>
  <c r="BK250"/>
  <c r="J248"/>
  <c i="4" r="J197"/>
  <c r="J292"/>
  <c r="J276"/>
  <c r="BK271"/>
  <c i="2" r="J232"/>
  <c r="BK208"/>
  <c r="J206"/>
  <c r="J291"/>
  <c r="BK153"/>
  <c i="3" r="BK245"/>
  <c r="BK110"/>
  <c r="BK282"/>
  <c r="BK261"/>
  <c r="J227"/>
  <c i="4" r="BK208"/>
  <c r="BK153"/>
  <c r="BK274"/>
  <c r="J149"/>
  <c r="BK176"/>
  <c i="5" r="J87"/>
  <c i="2" r="BK113"/>
  <c r="J247"/>
  <c r="BK259"/>
  <c i="3" r="BK241"/>
  <c r="BK193"/>
  <c r="J185"/>
  <c r="BK114"/>
  <c i="4" r="BK177"/>
  <c r="BK289"/>
  <c r="BK220"/>
  <c r="J113"/>
  <c i="5" r="BK85"/>
  <c i="2" r="BK111"/>
  <c r="BK255"/>
  <c i="3" r="BK233"/>
  <c r="J127"/>
  <c r="J219"/>
  <c r="J239"/>
  <c i="4" r="BK229"/>
  <c r="BK202"/>
  <c r="BK280"/>
  <c r="BK210"/>
  <c r="J228"/>
  <c i="2" r="J202"/>
  <c r="BK122"/>
  <c r="BK179"/>
  <c i="3" r="BK206"/>
  <c r="BK162"/>
  <c r="BK187"/>
  <c i="4" r="J223"/>
  <c r="J125"/>
  <c r="J226"/>
  <c r="J234"/>
  <c r="J158"/>
  <c r="BK186"/>
  <c i="2" r="J219"/>
  <c r="BK234"/>
  <c i="3" r="J268"/>
  <c r="J258"/>
  <c r="J120"/>
  <c i="4" r="J186"/>
  <c r="J298"/>
  <c r="J121"/>
  <c r="BK223"/>
  <c i="2" r="J253"/>
  <c r="J190"/>
  <c r="BK133"/>
  <c r="J122"/>
  <c r="J145"/>
  <c r="BK204"/>
  <c r="BK261"/>
  <c r="J289"/>
  <c r="BK268"/>
  <c r="BK223"/>
  <c r="J133"/>
  <c r="BK116"/>
  <c i="3" r="BK249"/>
  <c r="BK144"/>
  <c r="BK125"/>
  <c r="J188"/>
  <c r="J276"/>
  <c r="J267"/>
  <c r="J223"/>
  <c r="BK182"/>
  <c r="BK112"/>
  <c r="J237"/>
  <c r="BK129"/>
  <c r="J217"/>
  <c i="4" r="BK240"/>
  <c r="J244"/>
  <c r="BK110"/>
  <c r="J212"/>
  <c r="BK286"/>
  <c r="BK244"/>
  <c r="BK305"/>
  <c r="J286"/>
  <c r="J275"/>
  <c r="J221"/>
  <c r="J204"/>
  <c r="BK181"/>
  <c r="BK151"/>
  <c r="J110"/>
  <c r="BK159"/>
  <c r="J248"/>
  <c r="J129"/>
  <c r="BK127"/>
  <c i="2" r="BK190"/>
  <c r="BK247"/>
  <c i="1" r="AS54"/>
  <c i="2" r="J199"/>
  <c r="BK135"/>
  <c i="3" r="J147"/>
  <c r="BK219"/>
  <c r="BK274"/>
  <c r="J179"/>
  <c r="BK100"/>
  <c r="BK184"/>
  <c i="4" r="BK137"/>
  <c r="BK192"/>
  <c r="BK303"/>
  <c r="BK230"/>
  <c r="BK175"/>
  <c r="J167"/>
  <c r="BK113"/>
  <c r="J181"/>
  <c i="2" r="BK157"/>
  <c r="J120"/>
  <c r="J127"/>
  <c r="J149"/>
  <c r="J266"/>
  <c r="J236"/>
  <c r="BK281"/>
  <c r="BK276"/>
  <c r="BK240"/>
  <c r="J173"/>
  <c r="J109"/>
  <c i="3" r="BK104"/>
  <c r="J212"/>
  <c r="J191"/>
  <c r="BK173"/>
  <c r="BK237"/>
  <c r="J210"/>
  <c r="J177"/>
  <c r="BK151"/>
  <c r="J131"/>
  <c r="J110"/>
  <c r="BK98"/>
  <c r="BK256"/>
  <c r="BK228"/>
  <c r="J190"/>
  <c r="J193"/>
  <c r="BK127"/>
  <c r="J102"/>
  <c i="4" r="J271"/>
  <c r="BK246"/>
  <c r="BK174"/>
  <c r="J215"/>
  <c r="J200"/>
  <c r="J295"/>
  <c r="BK248"/>
  <c r="BK250"/>
  <c r="BK297"/>
  <c r="BK288"/>
  <c r="J225"/>
  <c r="J208"/>
  <c r="J192"/>
  <c r="BK139"/>
  <c r="BK112"/>
  <c r="J202"/>
  <c r="BK190"/>
  <c r="BK242"/>
  <c r="BK171"/>
  <c i="2" r="BK173"/>
  <c r="BK161"/>
  <c r="J230"/>
  <c r="BK109"/>
  <c r="J107"/>
  <c r="J272"/>
  <c r="BK219"/>
  <c i="3" r="BK276"/>
  <c r="BK252"/>
  <c r="J149"/>
  <c r="BK137"/>
  <c r="BK244"/>
  <c r="BK153"/>
  <c r="J259"/>
  <c r="BK212"/>
  <c r="J139"/>
  <c i="4" r="J285"/>
  <c r="BK125"/>
  <c r="J210"/>
  <c r="J250"/>
  <c r="J174"/>
  <c r="J231"/>
  <c r="BK203"/>
  <c r="J160"/>
  <c r="J273"/>
  <c r="BK201"/>
  <c i="2" r="BK149"/>
  <c r="BK145"/>
  <c r="BK159"/>
  <c r="BK120"/>
  <c r="J281"/>
  <c r="J211"/>
  <c i="3" r="J247"/>
  <c r="BK177"/>
  <c r="BK190"/>
  <c r="BK248"/>
  <c r="BK181"/>
  <c r="BK197"/>
  <c i="4" r="J287"/>
  <c r="J190"/>
  <c r="BK144"/>
  <c r="J193"/>
  <c r="J279"/>
  <c r="BK227"/>
  <c r="BK180"/>
  <c r="BK109"/>
  <c r="J257"/>
  <c i="5" r="J90"/>
  <c r="J86"/>
  <c i="2" r="J177"/>
  <c r="BK177"/>
  <c r="BK166"/>
  <c r="BK196"/>
  <c r="J279"/>
  <c r="BK202"/>
  <c i="3" r="J187"/>
  <c r="BK122"/>
  <c r="BK210"/>
  <c r="BK264"/>
  <c r="J182"/>
  <c r="J137"/>
  <c i="4" r="BK145"/>
  <c r="J283"/>
  <c r="J207"/>
  <c r="BK295"/>
  <c r="J246"/>
  <c r="J216"/>
  <c r="J143"/>
  <c r="J133"/>
  <c r="J258"/>
  <c i="2" r="J196"/>
  <c r="J175"/>
  <c r="J166"/>
  <c r="J113"/>
  <c r="BK213"/>
  <c r="J157"/>
  <c i="3" r="BK232"/>
  <c r="J100"/>
  <c r="J108"/>
  <c r="J240"/>
  <c r="J262"/>
  <c r="J155"/>
  <c i="4" r="BK133"/>
  <c r="BK278"/>
  <c r="J137"/>
  <c r="BK215"/>
  <c r="BK182"/>
  <c r="BK217"/>
  <c i="5" r="BK87"/>
  <c i="2" r="J153"/>
  <c r="J215"/>
  <c r="J234"/>
  <c r="BK279"/>
  <c r="BK200"/>
  <c i="3" r="BK171"/>
  <c r="BK133"/>
  <c r="BK253"/>
  <c r="BK139"/>
  <c r="BK188"/>
  <c i="4" r="BK160"/>
  <c r="BK121"/>
  <c r="J280"/>
  <c r="BK259"/>
  <c r="J161"/>
  <c r="BK206"/>
  <c r="BK221"/>
  <c i="2" r="J225"/>
  <c r="BK287"/>
  <c i="3" r="BK160"/>
  <c r="BK230"/>
  <c r="J112"/>
  <c i="4" r="J112"/>
  <c r="J289"/>
  <c i="3" r="J208"/>
  <c i="4" r="J240"/>
  <c r="BK269"/>
  <c r="J303"/>
  <c r="J261"/>
  <c r="J159"/>
  <c r="J253"/>
  <c r="BK199"/>
  <c i="2" r="BK183"/>
  <c r="BK291"/>
  <c r="BK193"/>
  <c i="3" r="BK128"/>
  <c r="BK268"/>
  <c r="J122"/>
  <c i="4" r="J184"/>
  <c r="BK143"/>
  <c r="BK300"/>
  <c r="BK209"/>
  <c r="BK115"/>
  <c i="2" r="BK217"/>
  <c r="BK199"/>
  <c r="BK127"/>
  <c i="3" r="J160"/>
  <c r="J144"/>
  <c i="4" r="BK185"/>
  <c r="BK290"/>
  <c r="J300"/>
  <c r="BK140"/>
  <c i="2" r="J147"/>
  <c r="BK293"/>
  <c r="J140"/>
  <c i="3" r="BK205"/>
  <c r="J272"/>
  <c r="BK155"/>
  <c i="4" r="J203"/>
  <c r="J305"/>
  <c r="J171"/>
  <c r="J115"/>
  <c r="J188"/>
  <c i="2" r="BK140"/>
  <c r="J287"/>
  <c i="3" r="J252"/>
  <c r="J197"/>
  <c r="J220"/>
  <c i="4" r="J265"/>
  <c r="BK226"/>
  <c r="J239"/>
  <c i="2" r="J240"/>
  <c r="BK206"/>
  <c r="J285"/>
  <c r="J183"/>
  <c i="3" r="J241"/>
  <c r="J151"/>
  <c r="J245"/>
  <c r="J175"/>
  <c r="BK258"/>
  <c r="J118"/>
  <c i="4" r="BK197"/>
  <c r="J189"/>
  <c r="BK298"/>
  <c r="BK228"/>
  <c r="J123"/>
  <c r="J267"/>
  <c i="5" r="BK86"/>
  <c i="2" r="J179"/>
  <c r="BK251"/>
  <c i="3" r="J230"/>
  <c r="BK200"/>
  <c i="4" r="J165"/>
  <c r="BK243"/>
  <c r="BK129"/>
  <c i="5" r="BK84"/>
  <c i="2" r="BK147"/>
  <c r="J208"/>
  <c r="BK299"/>
  <c r="J261"/>
  <c i="3" r="J250"/>
  <c r="BK124"/>
  <c r="BK116"/>
  <c i="4" r="J153"/>
  <c r="J139"/>
  <c r="BK128"/>
  <c r="J277"/>
  <c r="J218"/>
  <c r="BK169"/>
  <c r="BK261"/>
  <c r="J109"/>
  <c i="2" r="J118"/>
  <c r="J264"/>
  <c r="J143"/>
  <c i="3" r="BK240"/>
  <c r="J280"/>
  <c r="J232"/>
  <c r="BK106"/>
  <c i="4" r="BK255"/>
  <c r="BK194"/>
  <c r="BK237"/>
  <c r="J284"/>
  <c r="J185"/>
  <c r="BK200"/>
  <c i="2" r="J151"/>
  <c r="J293"/>
  <c r="BK155"/>
  <c i="3" r="J128"/>
  <c r="BK191"/>
  <c r="BK142"/>
  <c i="4" r="BK225"/>
  <c r="BK293"/>
  <c r="BK156"/>
  <c r="BK193"/>
  <c i="2" r="J221"/>
  <c r="BK289"/>
  <c i="3" r="J261"/>
  <c r="J168"/>
  <c r="BK225"/>
  <c i="4" r="J169"/>
  <c r="BK163"/>
  <c r="BK188"/>
  <c r="BK135"/>
  <c i="5" r="J84"/>
  <c i="2" r="BK211"/>
  <c r="BK264"/>
  <c i="3" r="BK208"/>
  <c r="J162"/>
  <c i="4" r="J214"/>
  <c r="J238"/>
  <c r="BK233"/>
  <c r="J157"/>
  <c r="J141"/>
  <c i="2" l="1" r="T137"/>
  <c r="T164"/>
  <c r="T210"/>
  <c r="R263"/>
  <c i="3" r="P146"/>
  <c r="BK222"/>
  <c r="J222"/>
  <c r="J72"/>
  <c r="R277"/>
  <c i="2" r="T115"/>
  <c r="R164"/>
  <c r="BK176"/>
  <c r="J176"/>
  <c r="J69"/>
  <c r="R210"/>
  <c r="T246"/>
  <c r="BK284"/>
  <c r="J284"/>
  <c r="J80"/>
  <c i="3" r="T97"/>
  <c r="BK146"/>
  <c r="J146"/>
  <c r="J64"/>
  <c r="BK178"/>
  <c r="J178"/>
  <c r="J67"/>
  <c r="R204"/>
  <c r="T216"/>
  <c r="BK277"/>
  <c r="J277"/>
  <c r="J75"/>
  <c i="4" r="T106"/>
  <c r="P187"/>
  <c i="2" r="R137"/>
  <c r="T229"/>
  <c r="P284"/>
  <c r="P283"/>
  <c i="3" r="T121"/>
  <c r="T159"/>
  <c r="T236"/>
  <c i="4" r="R130"/>
  <c r="BK211"/>
  <c r="J211"/>
  <c r="J74"/>
  <c i="2" r="BK137"/>
  <c r="J137"/>
  <c r="J63"/>
  <c r="T167"/>
  <c r="BK210"/>
  <c r="J210"/>
  <c r="J74"/>
  <c r="R246"/>
  <c i="3" r="R97"/>
  <c r="BK159"/>
  <c r="J159"/>
  <c r="J66"/>
  <c r="R222"/>
  <c i="4" r="BK130"/>
  <c r="J130"/>
  <c r="J63"/>
  <c r="R148"/>
  <c r="BK173"/>
  <c r="J173"/>
  <c r="J70"/>
  <c r="T187"/>
  <c r="P251"/>
  <c i="2" r="BK104"/>
  <c r="J104"/>
  <c r="J61"/>
  <c r="T104"/>
  <c r="T103"/>
  <c r="BK167"/>
  <c r="J167"/>
  <c r="J66"/>
  <c r="P229"/>
  <c r="T263"/>
  <c i="3" r="BK121"/>
  <c r="J121"/>
  <c r="J62"/>
  <c r="T141"/>
  <c r="R178"/>
  <c r="P204"/>
  <c r="P222"/>
  <c r="P277"/>
  <c i="4" r="T138"/>
  <c r="R162"/>
  <c r="T178"/>
  <c r="P256"/>
  <c i="2" r="R104"/>
  <c r="P137"/>
  <c r="P167"/>
  <c r="R176"/>
  <c r="P198"/>
  <c r="BK229"/>
  <c r="J229"/>
  <c r="J75"/>
  <c r="BK263"/>
  <c r="J263"/>
  <c r="J77"/>
  <c r="BK278"/>
  <c r="J278"/>
  <c r="J78"/>
  <c r="R284"/>
  <c r="R283"/>
  <c i="3" r="P97"/>
  <c r="P141"/>
  <c r="R159"/>
  <c r="BK216"/>
  <c r="J216"/>
  <c r="J71"/>
  <c r="T222"/>
  <c i="4" r="BK106"/>
  <c r="J106"/>
  <c r="J62"/>
  <c r="T130"/>
  <c r="T148"/>
  <c r="P162"/>
  <c r="BK187"/>
  <c r="J187"/>
  <c r="J72"/>
  <c r="T196"/>
  <c r="BK245"/>
  <c r="J245"/>
  <c r="J75"/>
  <c r="R282"/>
  <c i="2" r="BK115"/>
  <c r="J115"/>
  <c r="J62"/>
  <c r="T176"/>
  <c r="R198"/>
  <c r="P246"/>
  <c r="P278"/>
  <c i="3" r="BK97"/>
  <c r="J97"/>
  <c r="J61"/>
  <c r="R141"/>
  <c r="P178"/>
  <c r="P236"/>
  <c r="P235"/>
  <c i="4" r="P138"/>
  <c r="T155"/>
  <c r="R173"/>
  <c r="P211"/>
  <c r="R245"/>
  <c r="R251"/>
  <c r="BK294"/>
  <c r="J294"/>
  <c r="J81"/>
  <c r="BK138"/>
  <c r="J138"/>
  <c r="J64"/>
  <c r="P155"/>
  <c r="BK178"/>
  <c r="J178"/>
  <c r="J71"/>
  <c r="R211"/>
  <c r="T256"/>
  <c r="P302"/>
  <c i="2" r="P115"/>
  <c r="P164"/>
  <c r="T198"/>
  <c r="BK246"/>
  <c r="J246"/>
  <c r="J76"/>
  <c r="R278"/>
  <c i="3" r="P121"/>
  <c r="R146"/>
  <c r="BK236"/>
  <c r="BK235"/>
  <c r="J235"/>
  <c r="J73"/>
  <c i="4" r="P106"/>
  <c r="P148"/>
  <c r="P147"/>
  <c r="BK162"/>
  <c r="J162"/>
  <c r="J68"/>
  <c r="T173"/>
  <c r="P196"/>
  <c r="BK256"/>
  <c r="J256"/>
  <c r="J78"/>
  <c r="P282"/>
  <c r="R294"/>
  <c i="2" r="P104"/>
  <c r="P103"/>
  <c r="R115"/>
  <c r="BK164"/>
  <c r="R167"/>
  <c r="P176"/>
  <c r="BK198"/>
  <c r="J198"/>
  <c r="J73"/>
  <c r="P210"/>
  <c r="R229"/>
  <c r="P263"/>
  <c r="T278"/>
  <c r="T284"/>
  <c r="T283"/>
  <c i="3" r="R121"/>
  <c r="BK141"/>
  <c r="J141"/>
  <c r="J63"/>
  <c r="T146"/>
  <c r="P159"/>
  <c r="T178"/>
  <c r="BK204"/>
  <c r="BK203"/>
  <c r="J203"/>
  <c r="J69"/>
  <c r="T204"/>
  <c r="T203"/>
  <c r="P216"/>
  <c r="R216"/>
  <c r="R236"/>
  <c r="R235"/>
  <c r="T277"/>
  <c i="4" r="R106"/>
  <c r="P130"/>
  <c r="R138"/>
  <c r="BK148"/>
  <c r="BK147"/>
  <c r="J147"/>
  <c r="J65"/>
  <c r="BK155"/>
  <c r="J155"/>
  <c r="J67"/>
  <c r="R155"/>
  <c r="T162"/>
  <c r="P173"/>
  <c r="P178"/>
  <c r="R178"/>
  <c r="R187"/>
  <c r="BK196"/>
  <c r="J196"/>
  <c r="J73"/>
  <c r="R196"/>
  <c r="T211"/>
  <c r="P245"/>
  <c r="T245"/>
  <c r="BK251"/>
  <c r="J251"/>
  <c r="J76"/>
  <c r="T251"/>
  <c r="R256"/>
  <c r="BK282"/>
  <c r="J282"/>
  <c r="J79"/>
  <c r="T282"/>
  <c r="BK291"/>
  <c r="J291"/>
  <c r="J80"/>
  <c r="P291"/>
  <c r="R291"/>
  <c r="T291"/>
  <c r="P294"/>
  <c r="T294"/>
  <c r="BK302"/>
  <c r="J302"/>
  <c r="J83"/>
  <c r="R302"/>
  <c r="T302"/>
  <c i="5" r="BK83"/>
  <c r="J83"/>
  <c r="J60"/>
  <c r="P83"/>
  <c r="P82"/>
  <c i="1" r="AU58"/>
  <c i="5" r="R83"/>
  <c r="R82"/>
  <c r="T83"/>
  <c r="T82"/>
  <c i="2" r="BK189"/>
  <c r="J189"/>
  <c r="J70"/>
  <c r="BK195"/>
  <c r="J195"/>
  <c r="J72"/>
  <c i="3" r="BK157"/>
  <c r="J157"/>
  <c r="J65"/>
  <c r="BK199"/>
  <c r="J199"/>
  <c r="J68"/>
  <c i="2" r="BK192"/>
  <c r="J192"/>
  <c r="J71"/>
  <c r="BK172"/>
  <c r="J172"/>
  <c r="J67"/>
  <c r="BK295"/>
  <c r="J295"/>
  <c r="J81"/>
  <c r="BK298"/>
  <c r="J298"/>
  <c r="J82"/>
  <c r="BK174"/>
  <c r="J174"/>
  <c r="J68"/>
  <c i="4" r="BK254"/>
  <c r="J254"/>
  <c r="J77"/>
  <c r="BK299"/>
  <c r="J299"/>
  <c r="J82"/>
  <c i="5" r="BK89"/>
  <c r="J89"/>
  <c r="J62"/>
  <c r="J52"/>
  <c r="J78"/>
  <c r="BE86"/>
  <c r="BE90"/>
  <c r="BE84"/>
  <c i="4" r="J148"/>
  <c r="J66"/>
  <c i="5" r="J55"/>
  <c r="F78"/>
  <c r="BE87"/>
  <c r="F55"/>
  <c r="BE85"/>
  <c r="E48"/>
  <c i="4" r="BK104"/>
  <c r="J104"/>
  <c r="J60"/>
  <c i="3" r="J236"/>
  <c r="J74"/>
  <c i="4" r="F55"/>
  <c r="BE159"/>
  <c r="BE190"/>
  <c r="BE218"/>
  <c r="BE219"/>
  <c r="BE239"/>
  <c r="BE243"/>
  <c r="BE250"/>
  <c r="BE257"/>
  <c r="BE259"/>
  <c r="BE133"/>
  <c r="BE179"/>
  <c r="BE226"/>
  <c r="BE229"/>
  <c r="BE234"/>
  <c r="BE236"/>
  <c r="BE249"/>
  <c r="BE275"/>
  <c r="BE208"/>
  <c r="BE231"/>
  <c r="BE246"/>
  <c r="BE248"/>
  <c r="BE253"/>
  <c r="BE278"/>
  <c r="BE290"/>
  <c r="J97"/>
  <c r="BE107"/>
  <c r="BE110"/>
  <c r="BE123"/>
  <c r="BE128"/>
  <c r="BE139"/>
  <c r="BE140"/>
  <c r="BE145"/>
  <c r="BE146"/>
  <c r="BE151"/>
  <c r="BE156"/>
  <c r="BE163"/>
  <c r="BE169"/>
  <c r="BE174"/>
  <c r="BE185"/>
  <c r="BE189"/>
  <c r="BE195"/>
  <c r="BE203"/>
  <c r="BE210"/>
  <c r="BE238"/>
  <c r="BE274"/>
  <c r="BE283"/>
  <c r="BE284"/>
  <c r="BE285"/>
  <c r="BE287"/>
  <c i="3" r="BK96"/>
  <c r="BK95"/>
  <c r="J95"/>
  <c r="J204"/>
  <c r="J70"/>
  <c i="4" r="F54"/>
  <c r="J54"/>
  <c r="E93"/>
  <c r="BE119"/>
  <c r="BE121"/>
  <c r="BE125"/>
  <c r="BE137"/>
  <c r="BE141"/>
  <c r="BE143"/>
  <c r="BE144"/>
  <c r="BE153"/>
  <c r="BE158"/>
  <c r="BE177"/>
  <c r="BE184"/>
  <c r="BE188"/>
  <c r="BE191"/>
  <c r="BE193"/>
  <c r="BE199"/>
  <c r="BE200"/>
  <c r="BE201"/>
  <c r="BE202"/>
  <c r="BE205"/>
  <c r="BE207"/>
  <c r="BE209"/>
  <c r="BE212"/>
  <c r="BE215"/>
  <c r="BE216"/>
  <c r="BE227"/>
  <c r="BE228"/>
  <c r="BE258"/>
  <c r="BE265"/>
  <c r="BE276"/>
  <c r="BE280"/>
  <c r="BE281"/>
  <c r="BE286"/>
  <c r="BE289"/>
  <c r="BE292"/>
  <c r="BE293"/>
  <c r="BE295"/>
  <c r="BE297"/>
  <c r="BE298"/>
  <c r="BE300"/>
  <c r="BE303"/>
  <c r="BE305"/>
  <c r="J100"/>
  <c r="BE117"/>
  <c r="BE129"/>
  <c r="BE160"/>
  <c r="BE165"/>
  <c r="BE180"/>
  <c r="BE182"/>
  <c r="BE186"/>
  <c r="BE192"/>
  <c r="BE197"/>
  <c r="BE240"/>
  <c r="BE255"/>
  <c r="BE263"/>
  <c r="BE273"/>
  <c r="BE109"/>
  <c r="BE171"/>
  <c r="BE175"/>
  <c r="BE183"/>
  <c r="BE194"/>
  <c r="BE221"/>
  <c r="BE223"/>
  <c r="BE225"/>
  <c r="BE230"/>
  <c r="BE237"/>
  <c r="BE242"/>
  <c r="BE244"/>
  <c r="BE252"/>
  <c r="BE261"/>
  <c r="BE271"/>
  <c r="BE288"/>
  <c r="BE115"/>
  <c r="BE131"/>
  <c r="BE135"/>
  <c r="BE161"/>
  <c r="BE176"/>
  <c r="BE198"/>
  <c r="BE204"/>
  <c r="BE206"/>
  <c r="BE217"/>
  <c r="BE113"/>
  <c r="BE214"/>
  <c r="BE220"/>
  <c r="BE224"/>
  <c r="BE235"/>
  <c r="BE269"/>
  <c r="BE112"/>
  <c r="BE127"/>
  <c r="BE149"/>
  <c r="BE157"/>
  <c r="BE167"/>
  <c r="BE181"/>
  <c r="BE233"/>
  <c r="BE267"/>
  <c r="BE277"/>
  <c r="BE279"/>
  <c i="3" r="J89"/>
  <c r="BE120"/>
  <c r="BE168"/>
  <c r="F55"/>
  <c r="BE102"/>
  <c r="BE112"/>
  <c r="BE118"/>
  <c r="BE127"/>
  <c r="BE151"/>
  <c r="BE175"/>
  <c r="J54"/>
  <c r="BE100"/>
  <c r="BE116"/>
  <c r="BE193"/>
  <c r="BE227"/>
  <c r="BE240"/>
  <c r="BE241"/>
  <c r="BE243"/>
  <c r="BE244"/>
  <c r="BE268"/>
  <c r="F54"/>
  <c r="J55"/>
  <c r="BE98"/>
  <c r="BE104"/>
  <c r="BE106"/>
  <c r="BE122"/>
  <c r="BE125"/>
  <c r="BE129"/>
  <c r="BE131"/>
  <c r="BE133"/>
  <c r="BE144"/>
  <c r="BE149"/>
  <c r="BE160"/>
  <c r="BE165"/>
  <c r="BE166"/>
  <c r="BE177"/>
  <c r="BE187"/>
  <c r="BE190"/>
  <c r="BE195"/>
  <c r="BE205"/>
  <c r="BE214"/>
  <c r="BE223"/>
  <c r="BE225"/>
  <c r="BE228"/>
  <c r="BE233"/>
  <c r="BE247"/>
  <c r="BE248"/>
  <c r="BE249"/>
  <c r="BE250"/>
  <c r="BE252"/>
  <c r="BE253"/>
  <c r="BE259"/>
  <c r="BE261"/>
  <c r="BE262"/>
  <c r="BE267"/>
  <c r="BE270"/>
  <c r="BE272"/>
  <c r="BE274"/>
  <c r="BE276"/>
  <c r="BE278"/>
  <c r="BE280"/>
  <c r="BE282"/>
  <c r="E48"/>
  <c r="BE128"/>
  <c r="BE171"/>
  <c r="BE181"/>
  <c r="BE200"/>
  <c r="BE114"/>
  <c r="BE135"/>
  <c r="BE162"/>
  <c r="BE182"/>
  <c r="BE217"/>
  <c r="BE179"/>
  <c r="BE184"/>
  <c r="BE188"/>
  <c r="BE191"/>
  <c r="BE239"/>
  <c r="BE108"/>
  <c r="BE137"/>
  <c r="BE147"/>
  <c r="BE155"/>
  <c r="BE197"/>
  <c r="BE212"/>
  <c r="BE124"/>
  <c r="BE142"/>
  <c r="BE153"/>
  <c r="BE158"/>
  <c r="BE245"/>
  <c r="BE264"/>
  <c r="BE265"/>
  <c i="2" r="BK103"/>
  <c r="J103"/>
  <c r="J60"/>
  <c i="3" r="BE110"/>
  <c r="BE139"/>
  <c r="BE173"/>
  <c r="BE185"/>
  <c r="BE206"/>
  <c r="BE208"/>
  <c r="BE210"/>
  <c r="BE219"/>
  <c r="BE220"/>
  <c r="BE230"/>
  <c r="BE232"/>
  <c r="BE237"/>
  <c r="BE255"/>
  <c r="BE256"/>
  <c r="BE258"/>
  <c i="2" r="J52"/>
  <c r="J54"/>
  <c r="BE116"/>
  <c r="BE118"/>
  <c r="BE133"/>
  <c r="BE157"/>
  <c r="BE170"/>
  <c r="BE175"/>
  <c r="BE187"/>
  <c r="BE190"/>
  <c r="BE208"/>
  <c r="BE219"/>
  <c r="BE240"/>
  <c r="BE242"/>
  <c r="BE264"/>
  <c r="BE268"/>
  <c r="BE270"/>
  <c r="BE274"/>
  <c r="BE276"/>
  <c r="BE279"/>
  <c r="BE281"/>
  <c r="BE285"/>
  <c r="BE287"/>
  <c r="BE289"/>
  <c r="BE291"/>
  <c r="BE293"/>
  <c r="BE296"/>
  <c r="BE299"/>
  <c r="F98"/>
  <c r="BE143"/>
  <c r="BE204"/>
  <c r="F99"/>
  <c r="BE113"/>
  <c r="BE135"/>
  <c r="BE140"/>
  <c r="BE147"/>
  <c r="BE199"/>
  <c r="BE215"/>
  <c r="BE223"/>
  <c r="BE236"/>
  <c r="E48"/>
  <c r="BE122"/>
  <c r="BE138"/>
  <c r="BE183"/>
  <c r="BE227"/>
  <c r="BE251"/>
  <c r="BE257"/>
  <c r="J55"/>
  <c r="BE120"/>
  <c r="BE125"/>
  <c r="BE131"/>
  <c r="BE181"/>
  <c r="BE206"/>
  <c r="BE211"/>
  <c r="BE217"/>
  <c r="BE127"/>
  <c r="BE151"/>
  <c r="BE153"/>
  <c r="BE155"/>
  <c r="BE159"/>
  <c r="BE168"/>
  <c r="BE179"/>
  <c r="BE193"/>
  <c r="BE200"/>
  <c r="BE213"/>
  <c r="BE221"/>
  <c r="BE225"/>
  <c r="BE232"/>
  <c r="BE255"/>
  <c r="BE107"/>
  <c r="BE109"/>
  <c r="BE161"/>
  <c r="BE234"/>
  <c r="BE253"/>
  <c r="BE111"/>
  <c r="BE149"/>
  <c r="BE165"/>
  <c r="BE166"/>
  <c r="BE185"/>
  <c r="BE202"/>
  <c r="BE230"/>
  <c r="BE247"/>
  <c r="BE249"/>
  <c r="BE259"/>
  <c r="BE261"/>
  <c r="BE272"/>
  <c r="BE105"/>
  <c r="BE173"/>
  <c r="BE177"/>
  <c r="BE196"/>
  <c r="BE129"/>
  <c r="BE145"/>
  <c r="BE238"/>
  <c r="BE244"/>
  <c r="BE266"/>
  <c i="3" r="F37"/>
  <c i="1" r="BD56"/>
  <c i="4" r="F34"/>
  <c i="1" r="BA57"/>
  <c i="4" r="F36"/>
  <c i="1" r="BC57"/>
  <c i="5" r="F35"/>
  <c i="1" r="BB58"/>
  <c i="5" r="J34"/>
  <c i="1" r="AW58"/>
  <c i="2" r="F35"/>
  <c i="1" r="BB55"/>
  <c i="2" r="F34"/>
  <c i="1" r="BA55"/>
  <c i="3" r="J30"/>
  <c i="2" r="F37"/>
  <c i="1" r="BD55"/>
  <c i="4" r="F37"/>
  <c i="1" r="BD57"/>
  <c i="3" r="J34"/>
  <c i="1" r="AW56"/>
  <c i="2" r="J34"/>
  <c i="1" r="AW55"/>
  <c i="5" r="F37"/>
  <c i="1" r="BD58"/>
  <c i="3" r="F34"/>
  <c i="1" r="BA56"/>
  <c i="3" r="F35"/>
  <c i="1" r="BB56"/>
  <c i="2" r="F36"/>
  <c i="1" r="BC55"/>
  <c i="5" r="F34"/>
  <c i="1" r="BA58"/>
  <c i="4" r="J34"/>
  <c i="1" r="AW57"/>
  <c i="3" r="F36"/>
  <c i="1" r="BC56"/>
  <c i="5" r="F36"/>
  <c i="1" r="BC58"/>
  <c i="4" r="F35"/>
  <c i="1" r="BB57"/>
  <c i="3" l="1" r="R203"/>
  <c r="R96"/>
  <c r="R95"/>
  <c i="4" r="P104"/>
  <c r="P103"/>
  <c i="1" r="AU57"/>
  <c i="2" r="P163"/>
  <c r="P102"/>
  <c i="1" r="AU55"/>
  <c i="3" r="P203"/>
  <c i="2" r="R163"/>
  <c r="BK163"/>
  <c r="J163"/>
  <c r="J64"/>
  <c i="4" r="T147"/>
  <c r="T104"/>
  <c r="T103"/>
  <c i="2" r="R103"/>
  <c r="R102"/>
  <c i="3" r="P96"/>
  <c r="P95"/>
  <c i="1" r="AU56"/>
  <c i="3" r="T235"/>
  <c i="4" r="R147"/>
  <c r="R104"/>
  <c r="R103"/>
  <c i="3" r="T96"/>
  <c r="T95"/>
  <c i="2" r="T163"/>
  <c r="T102"/>
  <c r="J164"/>
  <c r="J65"/>
  <c r="BK283"/>
  <c r="J283"/>
  <c r="J79"/>
  <c i="5" r="BK88"/>
  <c r="J88"/>
  <c r="J61"/>
  <c i="4" r="BK103"/>
  <c r="J103"/>
  <c i="1" r="AG56"/>
  <c i="3" r="J59"/>
  <c r="J96"/>
  <c r="J60"/>
  <c i="4" r="F33"/>
  <c i="1" r="AZ57"/>
  <c i="2" r="F33"/>
  <c i="1" r="AZ55"/>
  <c i="4" r="J33"/>
  <c i="1" r="AV57"/>
  <c r="AT57"/>
  <c i="2" r="J33"/>
  <c i="1" r="AV55"/>
  <c r="AT55"/>
  <c r="BD54"/>
  <c r="W33"/>
  <c i="5" r="J33"/>
  <c i="1" r="AV58"/>
  <c r="AT58"/>
  <c r="BB54"/>
  <c r="AX54"/>
  <c i="3" r="J33"/>
  <c i="1" r="AV56"/>
  <c r="AT56"/>
  <c r="AN56"/>
  <c i="5" r="F33"/>
  <c i="1" r="AZ58"/>
  <c i="4" r="J30"/>
  <c i="1" r="AG57"/>
  <c r="BC54"/>
  <c r="W32"/>
  <c i="3" r="F33"/>
  <c i="1" r="AZ56"/>
  <c r="BA54"/>
  <c r="AW54"/>
  <c r="AK30"/>
  <c i="2" l="1" r="BK102"/>
  <c r="J102"/>
  <c r="J59"/>
  <c i="5" r="BK82"/>
  <c r="J82"/>
  <c r="J59"/>
  <c i="1" r="AN57"/>
  <c i="4" r="J59"/>
  <c r="J39"/>
  <c i="3" r="J39"/>
  <c i="1" r="AU54"/>
  <c r="AY54"/>
  <c i="2" r="J30"/>
  <c i="1" r="AG55"/>
  <c r="AZ54"/>
  <c r="W29"/>
  <c r="W30"/>
  <c r="W31"/>
  <c i="2" l="1" r="J39"/>
  <c i="1" r="AN55"/>
  <c i="5" r="J30"/>
  <c i="1" r="AG58"/>
  <c r="AG54"/>
  <c r="AK26"/>
  <c r="AV54"/>
  <c r="AK29"/>
  <c r="AK35"/>
  <c i="5" l="1" r="J39"/>
  <c i="1" r="AN58"/>
  <c r="AT54"/>
  <c r="AN54"/>
</calcChain>
</file>

<file path=xl/sharedStrings.xml><?xml version="1.0" encoding="utf-8"?>
<sst xmlns="http://schemas.openxmlformats.org/spreadsheetml/2006/main">
  <si>
    <t>Export Komplet</t>
  </si>
  <si>
    <t>VZ</t>
  </si>
  <si>
    <t>2.0</t>
  </si>
  <si>
    <t>ZAMOK</t>
  </si>
  <si>
    <t>False</t>
  </si>
  <si>
    <t>{22d2a3bc-90ca-4284-892a-75e364970f45}</t>
  </si>
  <si>
    <t>0,01</t>
  </si>
  <si>
    <t>21</t>
  </si>
  <si>
    <t>12</t>
  </si>
  <si>
    <t>REKAPITULACE STAVBY</t>
  </si>
  <si>
    <t xml:space="preserve">v ---  níže se nacházejí doplnkové a pomocné údaje k sestavám  --- v</t>
  </si>
  <si>
    <t>Návod na vyplnění</t>
  </si>
  <si>
    <t>0,001</t>
  </si>
  <si>
    <t>Kód:</t>
  </si>
  <si>
    <t>002/2024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</si>
  <si>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</si>
  <si>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</si>
  <si>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Demolice a Výstavba objektu - Zázemí cestářství Mšeno</t>
  </si>
  <si>
    <t>KSO:</t>
  </si>
  <si>
    <t/>
  </si>
  <si>
    <t>CC-CZ:</t>
  </si>
  <si>
    <t>Místo:</t>
  </si>
  <si>
    <t xml:space="preserve">kú. Mšeno, pozemek č.808, parc.č.1090/13 </t>
  </si>
  <si>
    <t>Datum:</t>
  </si>
  <si>
    <t>20.11.2024</t>
  </si>
  <si>
    <t>Zadavatel:</t>
  </si>
  <si>
    <t>IČ:</t>
  </si>
  <si>
    <t>Krajská správa a údržba silnic SK, p.o.</t>
  </si>
  <si>
    <t>DIČ:</t>
  </si>
  <si>
    <t>Uchazeč:</t>
  </si>
  <si>
    <t>Vyplň údaj</t>
  </si>
  <si>
    <t>Projektant:</t>
  </si>
  <si>
    <t>KFJ, s.r.o. Kostelec nad Černými lesy</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</si>
  <si>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</si>
  <si>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</si>
  <si>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</si>
  <si>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</si>
  <si>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</si>
  <si>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</si>
  <si>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</si>
  <si>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</si>
  <si>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</si>
  <si>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</si>
  <si>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</si>
  <si>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</si>
  <si>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</si>
  <si>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</si>
  <si>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</si>
  <si>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</si>
  <si>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</si>
  <si>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</si>
  <si>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</si>
  <si>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</si>
  <si>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</si>
  <si>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</si>
  <si>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</si>
  <si>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</si>
  <si>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</si>
  <si>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</si>
  <si>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</si>
  <si>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</si>
  <si>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</si>
  <si>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</si>
  <si>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</si>
  <si>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</si>
  <si>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</si>
  <si>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</si>
  <si>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</si>
  <si>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</si>
  <si>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</si>
  <si>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</si>
  <si>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</si>
  <si>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</si>
  <si>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</si>
  <si>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</si>
  <si>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</si>
  <si>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</si>
  <si>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Demolice objek...</t>
  </si>
  <si>
    <t>STA</t>
  </si>
  <si>
    <t>1</t>
  </si>
  <si>
    <t>{f52dfb47-4dd7-4975-b444-cf09da3cfd25}</t>
  </si>
  <si>
    <t>2</t>
  </si>
  <si>
    <t>01</t>
  </si>
  <si>
    <t>Založení stavby</t>
  </si>
  <si>
    <t>{1d40df4f-d42a-4303-a882-9ceddbf4577f}</t>
  </si>
  <si>
    <t>02</t>
  </si>
  <si>
    <t>Kontejnerová stavba</t>
  </si>
  <si>
    <t>{48a5a06a-8b9a-4bf0-884e-2bfaffd4c846}</t>
  </si>
  <si>
    <t>VRN</t>
  </si>
  <si>
    <t>Vedlejší rozpočtové ...</t>
  </si>
  <si>
    <t>{aefadc8d-cb29-4393-8272-dfbe264991e9}</t>
  </si>
  <si>
    <t>KRYCÍ LIST SOUPISU PRACÍ</t>
  </si>
  <si>
    <t>Objekt:</t>
  </si>
  <si>
    <t>00 - Demolice objek...</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</si>
  <si>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</si>
  <si>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</si>
  <si>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</si>
  <si>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</si>
  <si>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</si>
  <si>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</si>
  <si>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</si>
  <si>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</si>
  <si>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</si>
  <si>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</si>
  <si>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</si>
  <si>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</si>
  <si>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</si>
  <si>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</si>
  <si>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732 - Ústřední vytápění - strojovny</t>
  </si>
  <si>
    <t xml:space="preserve">    733 - Ústřední vytápění - rozvodné potrubí</t>
  </si>
  <si>
    <t xml:space="preserve">    735 - Ústřední vytápění - otopná tělesa</t>
  </si>
  <si>
    <t xml:space="preserve">    741 - Elektroinstalace - silnoproud</t>
  </si>
  <si>
    <t xml:space="preserve">    762 - Konstrukce tesařské</t>
  </si>
  <si>
    <t xml:space="preserve">    764 - Konstrukce klempířské</t>
  </si>
  <si>
    <t xml:space="preserve">    765 - Krytina skládaná</t>
  </si>
  <si>
    <t xml:space="preserve">    767 - Konstrukce zámečnické</t>
  </si>
  <si>
    <t xml:space="preserve">    776 - Podlahy povlakové</t>
  </si>
  <si>
    <t>M - Práce a dodávky M</t>
  </si>
  <si>
    <t xml:space="preserve">    21-M - Elektromontáže</t>
  </si>
  <si>
    <t xml:space="preserve">    46-M - Zemní práce při extr.mont.pracích</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</si>
  <si>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</si>
  <si>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</si>
  <si>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</si>
  <si>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</si>
  <si>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</si>
  <si>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</si>
  <si>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</si>
  <si>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</si>
  <si>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</si>
  <si>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</si>
  <si>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</si>
  <si>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</si>
  <si>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</si>
  <si>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</si>
  <si>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</si>
  <si>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</si>
  <si>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</si>
  <si>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</si>
  <si>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</si>
  <si>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113107332</t>
  </si>
  <si>
    <t>Odstranění podkladu z betonu prostého tl přes 150 do 300 mm strojně pl do 50 m2</t>
  </si>
  <si>
    <t>m2</t>
  </si>
  <si>
    <t>CS ÚRS 2024 01</t>
  </si>
  <si>
    <t>4</t>
  </si>
  <si>
    <t>Online PSC</t>
  </si>
  <si>
    <t>https://podminky.urs.cz/item/CS_URS_2024_01/113107332</t>
  </si>
  <si>
    <t>122251101</t>
  </si>
  <si>
    <t>Odkopávky a prokopávky nezapažené v hornině třídy těžitelnosti I skupiny 3 objem do 20 m3 strojně</t>
  </si>
  <si>
    <t>m3</t>
  </si>
  <si>
    <t>https://podminky.urs.cz/item/CS_URS_2024_01/122251101</t>
  </si>
  <si>
    <t>3</t>
  </si>
  <si>
    <t>167151101</t>
  </si>
  <si>
    <t>Nakládání výkopku z hornin třídy těžitelnosti I skupiny 1 až 3 do 100 m3</t>
  </si>
  <si>
    <t>6</t>
  </si>
  <si>
    <t>https://podminky.urs.cz/item/CS_URS_2024_01/167151101</t>
  </si>
  <si>
    <t>171251101</t>
  </si>
  <si>
    <t>Uložení sypaniny do násypů nezhutněných strojně</t>
  </si>
  <si>
    <t>8</t>
  </si>
  <si>
    <t>https://podminky.urs.cz/item/CS_URS_2024_01/171251101</t>
  </si>
  <si>
    <t>5</t>
  </si>
  <si>
    <t>181351104</t>
  </si>
  <si>
    <t>Rozprostření ornice tl vrstvy přes 200 do 250 mm pl přes 100 do 500 m2 v rovině nebo ve svahu do 1:5 strojně</t>
  </si>
  <si>
    <t>10</t>
  </si>
  <si>
    <t>https://podminky.urs.cz/item/CS_URS_2024_01/181351104</t>
  </si>
  <si>
    <t>9</t>
  </si>
  <si>
    <t>Ostatní konstrukce a práce, bourání</t>
  </si>
  <si>
    <t>961044111</t>
  </si>
  <si>
    <t>Bourání základů z betonu prostého</t>
  </si>
  <si>
    <t>https://podminky.urs.cz/item/CS_URS_2024_01/961044111</t>
  </si>
  <si>
    <t>7</t>
  </si>
  <si>
    <t>961055111</t>
  </si>
  <si>
    <t>Bourání základů ze ŽB</t>
  </si>
  <si>
    <t>14</t>
  </si>
  <si>
    <t>https://podminky.urs.cz/item/CS_URS_2024_01/961055111</t>
  </si>
  <si>
    <t>962032231</t>
  </si>
  <si>
    <t>Bourání zdiva z cihel pálených nebo vápenopískových na MV nebo MVC přes 1 m3</t>
  </si>
  <si>
    <t>16</t>
  </si>
  <si>
    <t>https://podminky.urs.cz/item/CS_URS_2024_01/962032231</t>
  </si>
  <si>
    <t>963053936</t>
  </si>
  <si>
    <t>Bourání ŽB schodišťových ramen monolitických samonosných</t>
  </si>
  <si>
    <t>18</t>
  </si>
  <si>
    <t>https://podminky.urs.cz/item/CS_URS_2024_01/963053936</t>
  </si>
  <si>
    <t>P</t>
  </si>
  <si>
    <t>Poznámka k položce:_x000d_
Poznámka k položce: venkovní čistící zóna</t>
  </si>
  <si>
    <t>963074959</t>
  </si>
  <si>
    <t>Vybourání schodnic z ocelových nosníků neplentovaných nebo nerabicovaných</t>
  </si>
  <si>
    <t>m</t>
  </si>
  <si>
    <t>20</t>
  </si>
  <si>
    <t>https://podminky.urs.cz/item/CS_URS_2024_01/963074959</t>
  </si>
  <si>
    <t>11</t>
  </si>
  <si>
    <t>965042141</t>
  </si>
  <si>
    <t>Bourání podkladů pod dlažby nebo mazanin betonových nebo z litého asfaltu tl do 100 mm pl přes 4 m2</t>
  </si>
  <si>
    <t>22</t>
  </si>
  <si>
    <t>https://podminky.urs.cz/item/CS_URS_2024_01/965042141</t>
  </si>
  <si>
    <t>968062245</t>
  </si>
  <si>
    <t>Vybourání dřevěných rámů oken jednoduchých včetně křídel pl do 2 m2</t>
  </si>
  <si>
    <t>24</t>
  </si>
  <si>
    <t>https://podminky.urs.cz/item/CS_URS_2024_01/968062245</t>
  </si>
  <si>
    <t>13</t>
  </si>
  <si>
    <t>968062246</t>
  </si>
  <si>
    <t>Vybourání dřevěných rámů oken jednoduchých včetně křídel pl do 4 m2</t>
  </si>
  <si>
    <t>26</t>
  </si>
  <si>
    <t>https://podminky.urs.cz/item/CS_URS_2024_01/968062246</t>
  </si>
  <si>
    <t>968072455</t>
  </si>
  <si>
    <t>Vybourání kovových dveřních zárubní pl do 2 m2</t>
  </si>
  <si>
    <t>28</t>
  </si>
  <si>
    <t>https://podminky.urs.cz/item/CS_URS_2024_01/968072455</t>
  </si>
  <si>
    <t>15</t>
  </si>
  <si>
    <t>968072456</t>
  </si>
  <si>
    <t>Vybourání kovových dveřních zárubní pl přes 2 m2</t>
  </si>
  <si>
    <t>30</t>
  </si>
  <si>
    <t>https://podminky.urs.cz/item/CS_URS_2024_01/968072456</t>
  </si>
  <si>
    <t>997</t>
  </si>
  <si>
    <t>Přesun sutě</t>
  </si>
  <si>
    <t>997013501</t>
  </si>
  <si>
    <t>Odvoz suti a vybouraných hmot na skládku nebo meziskládku do 1 km se složením</t>
  </si>
  <si>
    <t>t</t>
  </si>
  <si>
    <t>32</t>
  </si>
  <si>
    <t>https://podminky.urs.cz/item/CS_URS_2024_01/997013501</t>
  </si>
  <si>
    <t>17</t>
  </si>
  <si>
    <t>997013509</t>
  </si>
  <si>
    <t>Příplatek k odvozu suti a vybouraných hmot na skládku ZKD 1 km přes 1 km</t>
  </si>
  <si>
    <t>34</t>
  </si>
  <si>
    <t>https://podminky.urs.cz/item/CS_URS_2024_01/997013509</t>
  </si>
  <si>
    <t>Poznámka k položce:_x000d_
Poznámka k položce: příplatek k odvozu za dalších 29 km</t>
  </si>
  <si>
    <t>997013804</t>
  </si>
  <si>
    <t>Poplatek za uložení na skládce (skládkovné) stavebního odpadu ze skla kód odpadu 17 02 02</t>
  </si>
  <si>
    <t>36</t>
  </si>
  <si>
    <t>https://podminky.urs.cz/item/CS_URS_2024_01/997013804</t>
  </si>
  <si>
    <t>19</t>
  </si>
  <si>
    <t>997013811</t>
  </si>
  <si>
    <t>Poplatek za uložení na skládce (skládkovné) stavebního odpadu dřevěného kód odpadu 17 02 01</t>
  </si>
  <si>
    <t>38</t>
  </si>
  <si>
    <t>https://podminky.urs.cz/item/CS_URS_2024_01/997013811</t>
  </si>
  <si>
    <t>997013813</t>
  </si>
  <si>
    <t>Poplatek za uložení na skládce (skládkovné) stavebního odpadu z plastických hmot kód odpadu 17 02 03</t>
  </si>
  <si>
    <t>40</t>
  </si>
  <si>
    <t>https://podminky.urs.cz/item/CS_URS_2024_01/997013813</t>
  </si>
  <si>
    <t>997013814</t>
  </si>
  <si>
    <t>Poplatek za uložení na skládce (skládkovné) stavebního odpadu izolací kód odpadu 17 06 04</t>
  </si>
  <si>
    <t>42</t>
  </si>
  <si>
    <t>https://podminky.urs.cz/item/CS_URS_2024_01/997013814</t>
  </si>
  <si>
    <t>997013847</t>
  </si>
  <si>
    <t>Poplatek za uložení na skládce (skládkovné) odpadu asfaltového s dehtem kód odpadu 17 03 01</t>
  </si>
  <si>
    <t>44</t>
  </si>
  <si>
    <t>https://podminky.urs.cz/item/CS_URS_2024_01/997013847</t>
  </si>
  <si>
    <t>23</t>
  </si>
  <si>
    <t>997013861</t>
  </si>
  <si>
    <t>Poplatek za uložení stavebního odpadu na recyklační skládce (skládkovné) z prostého betonu kód odpadu 17 01 01</t>
  </si>
  <si>
    <t>46</t>
  </si>
  <si>
    <t>https://podminky.urs.cz/item/CS_URS_2024_01/997013861</t>
  </si>
  <si>
    <t>997013862</t>
  </si>
  <si>
    <t>Poplatek za uložení stavebního odpadu na recyklační skládce (skládkovné) z armovaného betonu kód odpadu 17 01 01</t>
  </si>
  <si>
    <t>48</t>
  </si>
  <si>
    <t>https://podminky.urs.cz/item/CS_URS_2024_01/997013862</t>
  </si>
  <si>
    <t>25</t>
  </si>
  <si>
    <t>997013863</t>
  </si>
  <si>
    <t>Poplatek za uložení stavebního odpadu na recyklační skládce (skládkovné) cihelného kód odpadu 17 01 02</t>
  </si>
  <si>
    <t>50</t>
  </si>
  <si>
    <t>https://podminky.urs.cz/item/CS_URS_2024_01/997013863</t>
  </si>
  <si>
    <t>997013867</t>
  </si>
  <si>
    <t>Poplatek za uložení stavebního odpadu na recyklační skládce (skládkovné) z tašek a keramických výrobků kód odpadu 17 01 03</t>
  </si>
  <si>
    <t>52</t>
  </si>
  <si>
    <t>https://podminky.urs.cz/item/CS_URS_2024_01/997013867</t>
  </si>
  <si>
    <t>27</t>
  </si>
  <si>
    <t>997013871</t>
  </si>
  <si>
    <t>Poplatek za uložení stavebního odpadu na recyklační skládce (skládkovné) směsného stavebního a demoličního kód odpadu 17 09 04</t>
  </si>
  <si>
    <t>54</t>
  </si>
  <si>
    <t>https://podminky.urs.cz/item/CS_URS_2024_01/997013871</t>
  </si>
  <si>
    <t>PSV</t>
  </si>
  <si>
    <t>Práce a dodávky PSV</t>
  </si>
  <si>
    <t>711</t>
  </si>
  <si>
    <t>Izolace proti vodě, vlhkosti a plynům</t>
  </si>
  <si>
    <t>711141821</t>
  </si>
  <si>
    <t>Odstranění izolace proti vodě, vlhkosti a plynům z pásů NAIP přitavených dvouvrstvých z plochy vodorovné</t>
  </si>
  <si>
    <t>56</t>
  </si>
  <si>
    <t>29</t>
  </si>
  <si>
    <t>711142821</t>
  </si>
  <si>
    <t>Odstranění izolace proti vodě, vlhkosti a plynům z pásů NAIP přitavených dvouvrstvých z plochy svislé</t>
  </si>
  <si>
    <t>58</t>
  </si>
  <si>
    <t>713</t>
  </si>
  <si>
    <t>Izolace tepelné</t>
  </si>
  <si>
    <t>713110811</t>
  </si>
  <si>
    <t>Odstranění tepelné izolace stropů volně kladené z vláknitých materiálů suchých tl do 100 mm</t>
  </si>
  <si>
    <t>60</t>
  </si>
  <si>
    <t>https://podminky.urs.cz/item/CS_URS_2024_01/713110811</t>
  </si>
  <si>
    <t>31</t>
  </si>
  <si>
    <t>713120811</t>
  </si>
  <si>
    <t>Odstranění tepelné izolace podlah volně kladené z vláknitých materiálů suchých tl do 100 mm</t>
  </si>
  <si>
    <t>62</t>
  </si>
  <si>
    <t>https://podminky.urs.cz/item/CS_URS_2024_01/713120811</t>
  </si>
  <si>
    <t>721</t>
  </si>
  <si>
    <t>Zdravotechnika - vnitřní kanalizace</t>
  </si>
  <si>
    <t>721110R00</t>
  </si>
  <si>
    <t>Demontáž potrubí kanalizace</t>
  </si>
  <si>
    <t>soubor</t>
  </si>
  <si>
    <t>64</t>
  </si>
  <si>
    <t>722</t>
  </si>
  <si>
    <t>Zdravotechnika - vnitřní vodovod</t>
  </si>
  <si>
    <t>33</t>
  </si>
  <si>
    <t>722110R00</t>
  </si>
  <si>
    <t>Demontáž potrubí vodovod vč. odpojení objektu od vodovodní sítě</t>
  </si>
  <si>
    <t>66</t>
  </si>
  <si>
    <t>725</t>
  </si>
  <si>
    <t>Zdravotechnika - zařizovací předměty</t>
  </si>
  <si>
    <t>725110814</t>
  </si>
  <si>
    <t>Demontáž klozetu Kombi</t>
  </si>
  <si>
    <t>68</t>
  </si>
  <si>
    <t>https://podminky.urs.cz/item/CS_URS_2024_01/725110814</t>
  </si>
  <si>
    <t>35</t>
  </si>
  <si>
    <t>725122817</t>
  </si>
  <si>
    <t>Demontáž pisoárových stání bez nádrže a jedním záchodkem</t>
  </si>
  <si>
    <t>70</t>
  </si>
  <si>
    <t>https://podminky.urs.cz/item/CS_URS_2024_01/725122817</t>
  </si>
  <si>
    <t>725210821</t>
  </si>
  <si>
    <t>Demontáž umyvadel bez výtokových armatur</t>
  </si>
  <si>
    <t>72</t>
  </si>
  <si>
    <t>https://podminky.urs.cz/item/CS_URS_2024_01/725210821</t>
  </si>
  <si>
    <t>37</t>
  </si>
  <si>
    <t>725240812</t>
  </si>
  <si>
    <t>Demontáž vaniček sprchových bez výtokových armatur</t>
  </si>
  <si>
    <t>74</t>
  </si>
  <si>
    <t>https://podminky.urs.cz/item/CS_URS_2024_01/725240812</t>
  </si>
  <si>
    <t>725820801</t>
  </si>
  <si>
    <t>Demontáž baterie nástěnné do G 3 / 4</t>
  </si>
  <si>
    <t>76</t>
  </si>
  <si>
    <t>https://podminky.urs.cz/item/CS_URS_2024_01/725820801</t>
  </si>
  <si>
    <t>39</t>
  </si>
  <si>
    <t>725840850</t>
  </si>
  <si>
    <t>Demontáž baterie sprch diferenciální do G 3/4x1</t>
  </si>
  <si>
    <t>kus</t>
  </si>
  <si>
    <t>78</t>
  </si>
  <si>
    <t>https://podminky.urs.cz/item/CS_URS_2024_01/725840850</t>
  </si>
  <si>
    <t>732</t>
  </si>
  <si>
    <t>Ústřední vytápění - strojovny</t>
  </si>
  <si>
    <t>732420812</t>
  </si>
  <si>
    <t>Demontáž čerpadla oběhového spirálního DN 40</t>
  </si>
  <si>
    <t>80</t>
  </si>
  <si>
    <t>https://podminky.urs.cz/item/CS_URS_2024_01/732420812</t>
  </si>
  <si>
    <t>733</t>
  </si>
  <si>
    <t>Ústřední vytápění - rozvodné potrubí</t>
  </si>
  <si>
    <t>41</t>
  </si>
  <si>
    <t>733120819</t>
  </si>
  <si>
    <t>Demontáž potrubí ocelového hladkého D přes 38 do 60,3</t>
  </si>
  <si>
    <t>82</t>
  </si>
  <si>
    <t>https://podminky.urs.cz/item/CS_URS_2024_01/733120819</t>
  </si>
  <si>
    <t>735</t>
  </si>
  <si>
    <t>Ústřední vytápění - otopná tělesa</t>
  </si>
  <si>
    <t>735151811</t>
  </si>
  <si>
    <t>Demontáž otopného tělesa panelového jednořadého dl do 1500 mm</t>
  </si>
  <si>
    <t>84</t>
  </si>
  <si>
    <t>https://podminky.urs.cz/item/CS_URS_2024_01/735151811</t>
  </si>
  <si>
    <t>741</t>
  </si>
  <si>
    <t>Elektroinstalace - silnoproud</t>
  </si>
  <si>
    <t>43</t>
  </si>
  <si>
    <t>741111R00</t>
  </si>
  <si>
    <t>Demontáž elektroinstalace vč. odpojení objektu od sítě</t>
  </si>
  <si>
    <t>86</t>
  </si>
  <si>
    <t>741421813</t>
  </si>
  <si>
    <t>Demontáž drátu nebo lana svodového vedení D přes 8 mm kolmý svod</t>
  </si>
  <si>
    <t>88</t>
  </si>
  <si>
    <t>https://podminky.urs.cz/item/CS_URS_2024_01/741421813</t>
  </si>
  <si>
    <t>45</t>
  </si>
  <si>
    <t>741421833</t>
  </si>
  <si>
    <t>Demontáž drátu nebo lana svodového vedení D přes 8 mm šikmá střecha</t>
  </si>
  <si>
    <t>90</t>
  </si>
  <si>
    <t>https://podminky.urs.cz/item/CS_URS_2024_01/741421833</t>
  </si>
  <si>
    <t>741421843</t>
  </si>
  <si>
    <t>Demontáž svorky šroubové hromosvodné se 2 šrouby</t>
  </si>
  <si>
    <t>92</t>
  </si>
  <si>
    <t>https://podminky.urs.cz/item/CS_URS_2024_01/741421843</t>
  </si>
  <si>
    <t>47</t>
  </si>
  <si>
    <t>741421861</t>
  </si>
  <si>
    <t>Demontáž vedení hromosvodné-podpěra svislého vedení šroubovaného</t>
  </si>
  <si>
    <t>94</t>
  </si>
  <si>
    <t>https://podminky.urs.cz/item/CS_URS_2024_01/741421861</t>
  </si>
  <si>
    <t>741421871</t>
  </si>
  <si>
    <t>Demontáž vedení hromosvodné-ochranného úhelníku délky do 1,4 m</t>
  </si>
  <si>
    <t>96</t>
  </si>
  <si>
    <t>https://podminky.urs.cz/item/CS_URS_2024_01/741421871</t>
  </si>
  <si>
    <t>762</t>
  </si>
  <si>
    <t>Konstrukce tesařské</t>
  </si>
  <si>
    <t>49</t>
  </si>
  <si>
    <t>762111811</t>
  </si>
  <si>
    <t>Demontáž stěn a příček z hraněného řeziva</t>
  </si>
  <si>
    <t>98</t>
  </si>
  <si>
    <t>https://podminky.urs.cz/item/CS_URS_2024_01/762111811</t>
  </si>
  <si>
    <t>762331812</t>
  </si>
  <si>
    <t>Demontáž vázaných kcí krovů z hranolů průřezové pl přes 120 do 224 cm2</t>
  </si>
  <si>
    <t>100</t>
  </si>
  <si>
    <t>https://podminky.urs.cz/item/CS_URS_2024_01/762331812</t>
  </si>
  <si>
    <t>51</t>
  </si>
  <si>
    <t>762342812</t>
  </si>
  <si>
    <t>Demontáž laťování střech z latí osové vzdálenosti do 0,50 m</t>
  </si>
  <si>
    <t>102</t>
  </si>
  <si>
    <t>https://podminky.urs.cz/item/CS_URS_2024_01/762342812</t>
  </si>
  <si>
    <t>762421815</t>
  </si>
  <si>
    <t>Demontáž obložení stropů z desek dřevoštěpkových tl do 15 mm na sraz šroubovaných</t>
  </si>
  <si>
    <t>104</t>
  </si>
  <si>
    <t>https://podminky.urs.cz/item/CS_URS_2024_01/762421815</t>
  </si>
  <si>
    <t>53</t>
  </si>
  <si>
    <t>762430812</t>
  </si>
  <si>
    <t>Demontáž obložení stěn z desek cementotřískových tl do 16 mm na sraz šroubovaných</t>
  </si>
  <si>
    <t>106</t>
  </si>
  <si>
    <t>https://podminky.urs.cz/item/CS_URS_2024_01/762430812</t>
  </si>
  <si>
    <t>762511843</t>
  </si>
  <si>
    <t>Demontáž kce podkladové z desek dřevoštěpkových tl do 15 mm na sraz šroubovaných</t>
  </si>
  <si>
    <t>108</t>
  </si>
  <si>
    <t>https://podminky.urs.cz/item/CS_URS_2024_01/762511843</t>
  </si>
  <si>
    <t>55</t>
  </si>
  <si>
    <t>762512811</t>
  </si>
  <si>
    <t>Demontáž kce podkladového roštu</t>
  </si>
  <si>
    <t>110</t>
  </si>
  <si>
    <t>https://podminky.urs.cz/item/CS_URS_2024_01/762512811</t>
  </si>
  <si>
    <t>762822830</t>
  </si>
  <si>
    <t>Demontáž stropních trámů z hraněného řeziva průřezové pl přes 288 do 450 cm2</t>
  </si>
  <si>
    <t>112</t>
  </si>
  <si>
    <t>https://podminky.urs.cz/item/CS_URS_2024_01/762822830</t>
  </si>
  <si>
    <t>57</t>
  </si>
  <si>
    <t>762841812</t>
  </si>
  <si>
    <t>Demontáž podbíjení obkladů stropů a střech sklonu do 60° z hrubých prken s omítkou</t>
  </si>
  <si>
    <t>114</t>
  </si>
  <si>
    <t>https://podminky.urs.cz/item/CS_URS_2024_01/762841812</t>
  </si>
  <si>
    <t>764</t>
  </si>
  <si>
    <t>Konstrukce klempířské</t>
  </si>
  <si>
    <t>764002801</t>
  </si>
  <si>
    <t>Demontáž závětrné lišty do suti</t>
  </si>
  <si>
    <t>116</t>
  </si>
  <si>
    <t>https://podminky.urs.cz/item/CS_URS_2024_01/764002801</t>
  </si>
  <si>
    <t>59</t>
  </si>
  <si>
    <t>764002812</t>
  </si>
  <si>
    <t>Demontáž okapového plechu do suti v krytině skládané</t>
  </si>
  <si>
    <t>118</t>
  </si>
  <si>
    <t>https://podminky.urs.cz/item/CS_URS_2024_01/764002812</t>
  </si>
  <si>
    <t>764002821</t>
  </si>
  <si>
    <t>Demontáž střešního výlezu do suti</t>
  </si>
  <si>
    <t>120</t>
  </si>
  <si>
    <t>https://podminky.urs.cz/item/CS_URS_2024_01/764002821</t>
  </si>
  <si>
    <t>61</t>
  </si>
  <si>
    <t>764002851</t>
  </si>
  <si>
    <t>Demontáž oplechování parapetů do suti</t>
  </si>
  <si>
    <t>122</t>
  </si>
  <si>
    <t>https://podminky.urs.cz/item/CS_URS_2024_01/764002851</t>
  </si>
  <si>
    <t>764002871</t>
  </si>
  <si>
    <t>Demontáž lemování zdí do suti</t>
  </si>
  <si>
    <t>124</t>
  </si>
  <si>
    <t>https://podminky.urs.cz/item/CS_URS_2024_01/764002871</t>
  </si>
  <si>
    <t>63</t>
  </si>
  <si>
    <t>764004801</t>
  </si>
  <si>
    <t>Demontáž podokapního žlabu do suti</t>
  </si>
  <si>
    <t>126</t>
  </si>
  <si>
    <t>https://podminky.urs.cz/item/CS_URS_2024_01/764004801</t>
  </si>
  <si>
    <t>764004841</t>
  </si>
  <si>
    <t>Demontáž háku do suti</t>
  </si>
  <si>
    <t>128</t>
  </si>
  <si>
    <t>https://podminky.urs.cz/item/CS_URS_2024_01/764004841</t>
  </si>
  <si>
    <t>65</t>
  </si>
  <si>
    <t>764004861</t>
  </si>
  <si>
    <t>Demontáž svodu do suti</t>
  </si>
  <si>
    <t>130</t>
  </si>
  <si>
    <t>https://podminky.urs.cz/item/CS_URS_2024_01/764004861</t>
  </si>
  <si>
    <t>765</t>
  </si>
  <si>
    <t>Krytina skládaná</t>
  </si>
  <si>
    <t>765111801</t>
  </si>
  <si>
    <t>Demontáž krytiny keramické drážkové sklonu do 30° na sucho do suti</t>
  </si>
  <si>
    <t>132</t>
  </si>
  <si>
    <t>https://podminky.urs.cz/item/CS_URS_2024_01/765111801</t>
  </si>
  <si>
    <t>67</t>
  </si>
  <si>
    <t>765111811</t>
  </si>
  <si>
    <t>Příplatek k demontáži krytiny keramické drážkové do suti za sklon přes 30°</t>
  </si>
  <si>
    <t>134</t>
  </si>
  <si>
    <t>https://podminky.urs.cz/item/CS_URS_2024_01/765111811</t>
  </si>
  <si>
    <t>765111861</t>
  </si>
  <si>
    <t>Demontáž krytiny keramické hřebenů a nároží sklonu do 30° na sucho do suti</t>
  </si>
  <si>
    <t>136</t>
  </si>
  <si>
    <t>https://podminky.urs.cz/item/CS_URS_2024_01/765111861</t>
  </si>
  <si>
    <t>69</t>
  </si>
  <si>
    <t>765111881</t>
  </si>
  <si>
    <t>Příplatek k demontáži krytiny keramické hřebenů a nároží z prejzů do suti za sklon přes 30°</t>
  </si>
  <si>
    <t>138</t>
  </si>
  <si>
    <t>https://podminky.urs.cz/item/CS_URS_2024_01/765111881</t>
  </si>
  <si>
    <t>765121801</t>
  </si>
  <si>
    <t>Demontáž krytiny betonové sklonu do 30° na sucho do suti</t>
  </si>
  <si>
    <t>140</t>
  </si>
  <si>
    <t>https://podminky.urs.cz/item/CS_URS_2024_01/765121801</t>
  </si>
  <si>
    <t>71</t>
  </si>
  <si>
    <t>765191901</t>
  </si>
  <si>
    <t>Demontáž pojistné hydroizolační fólie kladené ve sklonu do 30°</t>
  </si>
  <si>
    <t>142</t>
  </si>
  <si>
    <t>https://podminky.urs.cz/item/CS_URS_2024_01/765191901</t>
  </si>
  <si>
    <t>765191911</t>
  </si>
  <si>
    <t>Demontáž pojistné hydroizolační fólie kladené ve sklonu přes 30°</t>
  </si>
  <si>
    <t>144</t>
  </si>
  <si>
    <t>https://podminky.urs.cz/item/CS_URS_2024_01/765191911</t>
  </si>
  <si>
    <t>73</t>
  </si>
  <si>
    <t>765192811</t>
  </si>
  <si>
    <t>Demontáž střešního výlezu jakékoliv plochy</t>
  </si>
  <si>
    <t>146</t>
  </si>
  <si>
    <t>https://podminky.urs.cz/item/CS_URS_2024_01/765192811</t>
  </si>
  <si>
    <t>767</t>
  </si>
  <si>
    <t>Konstrukce zámečnické</t>
  </si>
  <si>
    <t>767161821</t>
  </si>
  <si>
    <t>Demontáž zábradlí schodišťového rozebíratelného hmotnosti 1 m zábradlí do 20 kg do suti</t>
  </si>
  <si>
    <t>148</t>
  </si>
  <si>
    <t>https://podminky.urs.cz/item/CS_URS_2024_01/767161821</t>
  </si>
  <si>
    <t>75</t>
  </si>
  <si>
    <t>767211801</t>
  </si>
  <si>
    <t>Demontáž schodišťových stupňů z kompozitních pochůzných roštů</t>
  </si>
  <si>
    <t>150</t>
  </si>
  <si>
    <t>https://podminky.urs.cz/item/CS_URS_2024_01/767211801</t>
  </si>
  <si>
    <t>767531811</t>
  </si>
  <si>
    <t>Demontáž vstupních kovových nebo plastových čisticích rohoží</t>
  </si>
  <si>
    <t>152</t>
  </si>
  <si>
    <t>https://podminky.urs.cz/item/CS_URS_2024_01/767531811</t>
  </si>
  <si>
    <t>77</t>
  </si>
  <si>
    <t>767531821</t>
  </si>
  <si>
    <t>Demontáž rámů k čisticím rohožím</t>
  </si>
  <si>
    <t>154</t>
  </si>
  <si>
    <t>https://podminky.urs.cz/item/CS_URS_2024_01/767531821</t>
  </si>
  <si>
    <t>767591801</t>
  </si>
  <si>
    <t>Demontáž podlah nebo podest z kompozitních pochůzných roštů</t>
  </si>
  <si>
    <t>156</t>
  </si>
  <si>
    <t>https://podminky.urs.cz/item/CS_URS_2024_01/767591801</t>
  </si>
  <si>
    <t>79</t>
  </si>
  <si>
    <t>767833801</t>
  </si>
  <si>
    <t>Demontáž vnitřních kovových žebříků přímých dl do 2 m kotvených do zdiva</t>
  </si>
  <si>
    <t>158</t>
  </si>
  <si>
    <t>https://podminky.urs.cz/item/CS_URS_2024_01/767833801</t>
  </si>
  <si>
    <t>767996701</t>
  </si>
  <si>
    <t>Demontáž atypických zámečnických konstrukcí řezáním hm jednotlivých dílů do 50 kg</t>
  </si>
  <si>
    <t>kg</t>
  </si>
  <si>
    <t>160</t>
  </si>
  <si>
    <t>https://podminky.urs.cz/item/CS_URS_2024_01/767996701</t>
  </si>
  <si>
    <t>776</t>
  </si>
  <si>
    <t>Podlahy povlakové</t>
  </si>
  <si>
    <t>81</t>
  </si>
  <si>
    <t>776201811</t>
  </si>
  <si>
    <t>Demontáž lepených povlakových podlah bez podložky ručně</t>
  </si>
  <si>
    <t>162</t>
  </si>
  <si>
    <t>https://podminky.urs.cz/item/CS_URS_2024_01/776201811</t>
  </si>
  <si>
    <t>776410811</t>
  </si>
  <si>
    <t>Odstranění soklíků a lišt pryžových nebo plastových</t>
  </si>
  <si>
    <t>164</t>
  </si>
  <si>
    <t>https://podminky.urs.cz/item/CS_URS_2024_01/776410811</t>
  </si>
  <si>
    <t>M</t>
  </si>
  <si>
    <t>Práce a dodávky M</t>
  </si>
  <si>
    <t>21-M</t>
  </si>
  <si>
    <t>Elektromontáže</t>
  </si>
  <si>
    <t>83</t>
  </si>
  <si>
    <t>218202016</t>
  </si>
  <si>
    <t>Demontáž svítidla výbojkového průmyslového nebo venkovního ze sloupku parkového</t>
  </si>
  <si>
    <t>166</t>
  </si>
  <si>
    <t>https://podminky.urs.cz/item/CS_URS_2024_01/218202016</t>
  </si>
  <si>
    <t>218204002</t>
  </si>
  <si>
    <t>Demontáž stožárů osvětlení parkových ocelových</t>
  </si>
  <si>
    <t>168</t>
  </si>
  <si>
    <t>https://podminky.urs.cz/item/CS_URS_2024_01/218204002</t>
  </si>
  <si>
    <t>85</t>
  </si>
  <si>
    <t>218204105</t>
  </si>
  <si>
    <t>Demontáž výložníků osvětlení dvouramenných sloupových hmotnosti do 70 kg</t>
  </si>
  <si>
    <t>170</t>
  </si>
  <si>
    <t>https://podminky.urs.cz/item/CS_URS_2024_01/218204105</t>
  </si>
  <si>
    <t>218204121</t>
  </si>
  <si>
    <t>Demontáž patic stožárů osvětlení parkových litinových</t>
  </si>
  <si>
    <t>172</t>
  </si>
  <si>
    <t>https://podminky.urs.cz/item/CS_URS_2024_01/218204121</t>
  </si>
  <si>
    <t>87</t>
  </si>
  <si>
    <t>218204201</t>
  </si>
  <si>
    <t>Demontáž elektrovýzbroje stožárů osvětlení 1 okruh</t>
  </si>
  <si>
    <t>174</t>
  </si>
  <si>
    <t>https://podminky.urs.cz/item/CS_URS_2024_01/218204201</t>
  </si>
  <si>
    <t>46-M</t>
  </si>
  <si>
    <t>Zemní práce při extr.mont.pracích</t>
  </si>
  <si>
    <t>468031111</t>
  </si>
  <si>
    <t>Vytrhání obrub při elektromontážích ležatých chodníkových s odhozením nebo naložením na dopravní prostředek</t>
  </si>
  <si>
    <t>176</t>
  </si>
  <si>
    <t>https://podminky.urs.cz/item/CS_URS_2024_01/468031111</t>
  </si>
  <si>
    <t>VRN9</t>
  </si>
  <si>
    <t>Ostatní náklady</t>
  </si>
  <si>
    <t>91</t>
  </si>
  <si>
    <t>094103000</t>
  </si>
  <si>
    <t>Náklady na vyklizení objektu</t>
  </si>
  <si>
    <t>hod</t>
  </si>
  <si>
    <t>182</t>
  </si>
  <si>
    <t>https://podminky.urs.cz/item/CS_URS_2024_01/094103000</t>
  </si>
  <si>
    <t>01 - Založení stavby</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</si>
  <si>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</si>
  <si>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</si>
  <si>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</si>
  <si>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</si>
  <si>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</si>
  <si>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</si>
  <si>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998 - Přesun hmot</t>
  </si>
  <si>
    <t xml:space="preserve">    771 - Podlahy z dlaždic</t>
  </si>
  <si>
    <t>131251104</t>
  </si>
  <si>
    <t>Hloubení jam nezapažených v hornině třídy těžitelnosti I skupiny 3 objem do 500 m3 strojně</t>
  </si>
  <si>
    <t>https://podminky.urs.cz/item/CS_URS_2024_01/131251104</t>
  </si>
  <si>
    <t>132251102</t>
  </si>
  <si>
    <t>Hloubení rýh nezapažených š do 800 mm v hornině třídy těžitelnosti I skupiny 3 objem do 50 m3 strojně</t>
  </si>
  <si>
    <t>https://podminky.urs.cz/item/CS_URS_2024_01/132251102</t>
  </si>
  <si>
    <t>132251103</t>
  </si>
  <si>
    <t>Hloubení rýh nezapažených š do 800 mm v hornině třídy těžitelnosti I skupiny 3 objem do 100 m3 strojně</t>
  </si>
  <si>
    <t>https://podminky.urs.cz/item/CS_URS_2024_01/132251103</t>
  </si>
  <si>
    <t>162351103</t>
  </si>
  <si>
    <t>Vodorovné přemístění přes 50 do 500 m výkopku/sypaniny z horniny třídy těžitelnosti I skupiny 1 až 3</t>
  </si>
  <si>
    <t>https://podminky.urs.cz/item/CS_URS_2024_01/162351103</t>
  </si>
  <si>
    <t>162751117</t>
  </si>
  <si>
    <t>Vodorovné přemístění přes 9 000 do 10000 m výkopku/sypaniny z horniny třídy těžitelnosti I skupiny 1 až 3</t>
  </si>
  <si>
    <t>https://podminky.urs.cz/item/CS_URS_2024_01/162751117</t>
  </si>
  <si>
    <t>162751119</t>
  </si>
  <si>
    <t>Příplatek k vodorovnému přemístění výkopku/sypaniny z horniny třídy těžitelnosti I skupiny 1 až 3 ZKD 1000 m přes 10000 m</t>
  </si>
  <si>
    <t>https://podminky.urs.cz/item/CS_URS_2024_01/162751119</t>
  </si>
  <si>
    <t>171201231</t>
  </si>
  <si>
    <t>Poplatek za uložení zeminy a kamení na recyklační skládce (skládkovné) kód odpadu 17 05 04</t>
  </si>
  <si>
    <t>https://podminky.urs.cz/item/CS_URS_2024_01/171201231</t>
  </si>
  <si>
    <t>171251201</t>
  </si>
  <si>
    <t>Uložení sypaniny na skládky nebo meziskládky</t>
  </si>
  <si>
    <t>https://podminky.urs.cz/item/CS_URS_2024_01/171251201</t>
  </si>
  <si>
    <t>174151101</t>
  </si>
  <si>
    <t>Zásyp jam, šachet rýh nebo kolem objektů sypaninou se zhutněním</t>
  </si>
  <si>
    <t>https://podminky.urs.cz/item/CS_URS_2024_01/174151101</t>
  </si>
  <si>
    <t>175151101</t>
  </si>
  <si>
    <t>Obsypání potrubí strojně sypaninou bez prohození, uloženou do 3 m</t>
  </si>
  <si>
    <t>https://podminky.urs.cz/item/CS_URS_2024_01/175151101</t>
  </si>
  <si>
    <t>58337308</t>
  </si>
  <si>
    <t>štěrkopísek frakce 0/2</t>
  </si>
  <si>
    <t>Zakládání</t>
  </si>
  <si>
    <t>219991113</t>
  </si>
  <si>
    <t>Položení chráničky z plastových trubek DN přes 50 do 100 mm</t>
  </si>
  <si>
    <t>CS ÚRS 2024 02</t>
  </si>
  <si>
    <t>https://podminky.urs.cz/item/CS_URS_2024_02/219991113</t>
  </si>
  <si>
    <t>34571352</t>
  </si>
  <si>
    <t>trubka elektroinstalační ohebná dvouplášťová korugovaná HDPE+LDPE (chránička) D 52/63mm</t>
  </si>
  <si>
    <t>270001102</t>
  </si>
  <si>
    <t>Vytvoření prostupu průřezu do 0,02 m2 v monolitických betonových základech tl přes 0,5 do 1 m osazením vložek z trub, dílců, tvarovek do bednění</t>
  </si>
  <si>
    <t>https://podminky.urs.cz/item/CS_URS_2024_02/270001102</t>
  </si>
  <si>
    <t>28611136</t>
  </si>
  <si>
    <t>trubka kanalizační PVC DN 200x1000mm SN4</t>
  </si>
  <si>
    <t>28611126</t>
  </si>
  <si>
    <t>trubka kanalizační PVC DN 125x1000mm SN4</t>
  </si>
  <si>
    <t>271542211</t>
  </si>
  <si>
    <t>Podsyp pod základové konstrukce se zhutněním z netříděné štěrkodrtě</t>
  </si>
  <si>
    <t>https://podminky.urs.cz/item/CS_URS_2024_01/271542211</t>
  </si>
  <si>
    <t>271572211</t>
  </si>
  <si>
    <t>Podsyp pod základové konstrukce se zhutněním z netříděného štěrkopísku</t>
  </si>
  <si>
    <t>https://podminky.urs.cz/item/CS_URS_2024_01/271572211</t>
  </si>
  <si>
    <t>274313611</t>
  </si>
  <si>
    <t>Základové pásy z betonu tř. C 16/20</t>
  </si>
  <si>
    <t>https://podminky.urs.cz/item/CS_URS_2024_01/274313611</t>
  </si>
  <si>
    <t>275313611</t>
  </si>
  <si>
    <t>Základové patky z betonu tř. C 16/20</t>
  </si>
  <si>
    <t>https://podminky.urs.cz/item/CS_URS_2024_01/275313611</t>
  </si>
  <si>
    <t>279113134</t>
  </si>
  <si>
    <t>Základová zeď tl přes 250 do 300 mm z tvárnic ztraceného bednění včetně výplně z betonu tř. C 16/20</t>
  </si>
  <si>
    <t>https://podminky.urs.cz/item/CS_URS_2024_01/279113134</t>
  </si>
  <si>
    <t>279361821</t>
  </si>
  <si>
    <t>Výztuž základových zdí nosných betonářskou ocelí 10 505</t>
  </si>
  <si>
    <t>https://podminky.urs.cz/item/CS_URS_2024_01/279361821</t>
  </si>
  <si>
    <t>Svislé a kompletní konstrukce</t>
  </si>
  <si>
    <t>382411215VL01</t>
  </si>
  <si>
    <t>Zemní nádrž objemu 7 m3 na dešťovou a splaškovou vodu samonosná pro pojízdné zatížení do 2,2t vč. výkopu, usazení, obsypu a připojení</t>
  </si>
  <si>
    <t xml:space="preserve">Poznámka k položce:_x000d_
Poznámka k položce: vč. výkopu, likvidace zeminy a zpětné úprav  komunikace</t>
  </si>
  <si>
    <t>382411215VL02</t>
  </si>
  <si>
    <t>štěrkové těleso o objemu 10m3 - výkop, zásyp štěrkem, obalení geotextílií, zásyp zeminou</t>
  </si>
  <si>
    <t>Vodorovné konstrukce</t>
  </si>
  <si>
    <t>430321313</t>
  </si>
  <si>
    <t>Schodišťová konstrukce a rampa ze ŽB tř. C 16/20</t>
  </si>
  <si>
    <t>https://podminky.urs.cz/item/CS_URS_2024_01/430321313</t>
  </si>
  <si>
    <t>430361821</t>
  </si>
  <si>
    <t>Výztuž schodišťové konstrukce a rampy betonářskou ocelí 10 505</t>
  </si>
  <si>
    <t>https://podminky.urs.cz/item/CS_URS_2024_01/430361821</t>
  </si>
  <si>
    <t>431351121</t>
  </si>
  <si>
    <t>Zřízení bednění podest schodišť a ramp přímočarých v do 4 m</t>
  </si>
  <si>
    <t>https://podminky.urs.cz/item/CS_URS_2024_01/431351121</t>
  </si>
  <si>
    <t>431351122</t>
  </si>
  <si>
    <t>Odstranění bednění podest schodišť a ramp přímočarých v do 4 m</t>
  </si>
  <si>
    <t>https://podminky.urs.cz/item/CS_URS_2024_01/431351122</t>
  </si>
  <si>
    <t>451573111</t>
  </si>
  <si>
    <t>Lože pod potrubí otevřený výkop ze štěrkopísku</t>
  </si>
  <si>
    <t>https://podminky.urs.cz/item/CS_URS_2024_01/451573111</t>
  </si>
  <si>
    <t>Komunikace pozemní</t>
  </si>
  <si>
    <t>566901172VL01</t>
  </si>
  <si>
    <t>Oprava stávajícího povrchu komunikace po výkpových pracech</t>
  </si>
  <si>
    <t>Úpravy povrchů, podlahy a osazování výplní</t>
  </si>
  <si>
    <t>622151021</t>
  </si>
  <si>
    <t>Penetrační akrylátový nátěr vnějších mozaikových tenkovrstvých omítek stěn</t>
  </si>
  <si>
    <t>https://podminky.urs.cz/item/CS_URS_2024_01/622151021</t>
  </si>
  <si>
    <t>622211011</t>
  </si>
  <si>
    <t>Montáž kontaktního zateplení vnějších stěn lepením a mechanickým kotvením polystyrénových desek do betonu a zdiva tl přes 40 do 80 mm</t>
  </si>
  <si>
    <t>https://podminky.urs.cz/item/CS_URS_2024_01/622211011</t>
  </si>
  <si>
    <t>Poznámka k položce:_x000d_
Poznámka k položce: spodní stavba - základové konstrukce</t>
  </si>
  <si>
    <t>28376379</t>
  </si>
  <si>
    <t>deska XPS hrana polodrážková a hladký povrch 500kPA λ=0,035 tl 50mm</t>
  </si>
  <si>
    <t>622511112</t>
  </si>
  <si>
    <t>Tenkovrstvá akrylátová mozaiková střednězrnná omítka vnějších stěn</t>
  </si>
  <si>
    <t>https://podminky.urs.cz/item/CS_URS_2024_01/622511112</t>
  </si>
  <si>
    <t>632902221</t>
  </si>
  <si>
    <t>Příprava zatvrdlého povrchu betonových mazanin pro cementový potěr spojovacím můstkem</t>
  </si>
  <si>
    <t>https://podminky.urs.cz/item/CS_URS_2024_02/632902221</t>
  </si>
  <si>
    <t>Poznámka k položce:_x000d_
Poznámka k položce: vstupní schodiště</t>
  </si>
  <si>
    <t>637121112</t>
  </si>
  <si>
    <t>Okapový chodník z kačírku tl 150 mm s udusáním</t>
  </si>
  <si>
    <t>https://podminky.urs.cz/item/CS_URS_2024_01/637121112</t>
  </si>
  <si>
    <t>637311131</t>
  </si>
  <si>
    <t>Okapový chodník z betonových záhonových obrubníků lože beton</t>
  </si>
  <si>
    <t>https://podminky.urs.cz/item/CS_URS_2024_01/637311131</t>
  </si>
  <si>
    <t>644941112</t>
  </si>
  <si>
    <t>Osazování ventilačních mřížek velikosti přes 150 x 200 do 300 x 300 mm</t>
  </si>
  <si>
    <t>https://podminky.urs.cz/item/CS_URS_2024_01/644941112</t>
  </si>
  <si>
    <t>55341413VL01</t>
  </si>
  <si>
    <t>průvětrník mřížový s klapkami 250x250mm</t>
  </si>
  <si>
    <t>Trubní vedení</t>
  </si>
  <si>
    <t>871181141</t>
  </si>
  <si>
    <t>Montáž potrubí z PE100 RC SDR 11 otevřený výkop svařovaných na tupo d 50 x 4,6 mm</t>
  </si>
  <si>
    <t>https://podminky.urs.cz/item/CS_URS_2024_01/871181141</t>
  </si>
  <si>
    <t>28613502</t>
  </si>
  <si>
    <t>potrubí vodovodní dvouvrstvé PE100 RC SDR11 50x4,6mm</t>
  </si>
  <si>
    <t>877181101</t>
  </si>
  <si>
    <t>Montáž elektrospojek na vodovodním potrubí z PE trub d 50</t>
  </si>
  <si>
    <t>https://podminky.urs.cz/item/CS_URS_2024_01/877181101</t>
  </si>
  <si>
    <t>28615971</t>
  </si>
  <si>
    <t>elektrospojka SDR11 PE 100 PN16 D 50mm</t>
  </si>
  <si>
    <t>877181110</t>
  </si>
  <si>
    <t>Montáž elektrokolen 45° na vodovodním potrubí z PE trub d 50</t>
  </si>
  <si>
    <t>https://podminky.urs.cz/item/CS_URS_2024_01/877181110</t>
  </si>
  <si>
    <t>28614945</t>
  </si>
  <si>
    <t>elektrokoleno 45° PE 100 PN16 D 50mm</t>
  </si>
  <si>
    <t>877181118</t>
  </si>
  <si>
    <t>Montáž elektrozáslepek na vodovodním potrubí z PE trub d 50</t>
  </si>
  <si>
    <t>https://podminky.urs.cz/item/CS_URS_2024_01/877181118</t>
  </si>
  <si>
    <t>28615022</t>
  </si>
  <si>
    <t>elektrozáslepka SDR11 PE 100 PN16 D 50mm</t>
  </si>
  <si>
    <t>879211111</t>
  </si>
  <si>
    <t>Montáž vodovodní přípojky na potrubí DN 50</t>
  </si>
  <si>
    <t>https://podminky.urs.cz/item/CS_URS_2024_01/879211111</t>
  </si>
  <si>
    <t>892233122</t>
  </si>
  <si>
    <t>Proplach a dezinfekce vodovodního potrubí DN od 40 do 70</t>
  </si>
  <si>
    <t>https://podminky.urs.cz/item/CS_URS_2024_01/892233122</t>
  </si>
  <si>
    <t>892241111</t>
  </si>
  <si>
    <t>Tlaková zkouška vodou potrubí DN do 80</t>
  </si>
  <si>
    <t>https://podminky.urs.cz/item/CS_URS_2024_01/892241111</t>
  </si>
  <si>
    <t>899722111</t>
  </si>
  <si>
    <t>Krytí potrubí z plastů výstražnou fólií z PVC do 20 cm</t>
  </si>
  <si>
    <t>https://podminky.urs.cz/item/CS_URS_2024_01/899722111</t>
  </si>
  <si>
    <t>998</t>
  </si>
  <si>
    <t>Přesun hmot</t>
  </si>
  <si>
    <t>998011001</t>
  </si>
  <si>
    <t>Přesun hmot pro budovy zděné v do 6 m</t>
  </si>
  <si>
    <t>https://podminky.urs.cz/item/CS_URS_2024_01/998011001</t>
  </si>
  <si>
    <t xml:space="preserve">Poznámka k položce:_x000d_
Poznámka k položce: náklady na technologickou manipulaci  Do množství tonážního přesunu hmot se započítá pouze hmotnost materiálu, který je za uvedených podmínek skutečně přesouván. Pokud je materiál dodáván přímo na místo zabudování nebo do prostoru technologické manipulace, potom se hmotnost tohoto materiálu do množství tonážního přesunu hmot nezapočítává.</t>
  </si>
  <si>
    <t>721173315VL01</t>
  </si>
  <si>
    <t>Potrubí kanalizační z PVC SN 4 svislé DN 110</t>
  </si>
  <si>
    <t>721173401</t>
  </si>
  <si>
    <t>Potrubí kanalizační z PVC SN 4 svodné DN 110</t>
  </si>
  <si>
    <t>https://podminky.urs.cz/item/CS_URS_2024_01/721173401</t>
  </si>
  <si>
    <t>721173402</t>
  </si>
  <si>
    <t>Potrubí kanalizační z PVC SN 4 svodné DN 125</t>
  </si>
  <si>
    <t>https://podminky.urs.cz/item/CS_URS_2024_01/721173402</t>
  </si>
  <si>
    <t>721173403</t>
  </si>
  <si>
    <t>Potrubí kanalizační z PVC SN 4 svodné DN 160</t>
  </si>
  <si>
    <t>https://podminky.urs.cz/item/CS_URS_2024_01/721173403</t>
  </si>
  <si>
    <t>721290111</t>
  </si>
  <si>
    <t>Zkouška těsnosti potrubí kanalizace vodou DN do 125</t>
  </si>
  <si>
    <t>https://podminky.urs.cz/item/CS_URS_2024_01/721290111</t>
  </si>
  <si>
    <t>998721201</t>
  </si>
  <si>
    <t>Přesun hmot procentní pro vnitřní kanalizaci v objektech v do 6 m</t>
  </si>
  <si>
    <t>%</t>
  </si>
  <si>
    <t>https://podminky.urs.cz/item/CS_URS_2024_01/998721201</t>
  </si>
  <si>
    <t>767223222</t>
  </si>
  <si>
    <t>Montáž přímého kovového zábradlí do betonu konstrukce na schodišti v exteriéru</t>
  </si>
  <si>
    <t>https://podminky.urs.cz/item/CS_URS_2024_02/767223222</t>
  </si>
  <si>
    <t>55342291</t>
  </si>
  <si>
    <t>zábradlí nerezové s horizontální výplní schodišťové kotvení vrchní v 900mm</t>
  </si>
  <si>
    <t>998767201</t>
  </si>
  <si>
    <t>Přesun hmot procentní pro zámečnické konstrukce v objektech v do 6 m</t>
  </si>
  <si>
    <t>https://podminky.urs.cz/item/CS_URS_2024_01/998767201</t>
  </si>
  <si>
    <t>771</t>
  </si>
  <si>
    <t>Podlahy z dlaždic</t>
  </si>
  <si>
    <t>771121011</t>
  </si>
  <si>
    <t>Nátěr penetrační na podlahu</t>
  </si>
  <si>
    <t>https://podminky.urs.cz/item/CS_URS_2024_01/771121011</t>
  </si>
  <si>
    <t>771274232</t>
  </si>
  <si>
    <t>Montáž obkladů podstupnic z dlaždic keramických hladkých lepených cementovým flexibilním lepidlem v přes 150 do 200 mm</t>
  </si>
  <si>
    <t>https://podminky.urs.cz/item/CS_URS_2024_01/771274232</t>
  </si>
  <si>
    <t>RMAT0004</t>
  </si>
  <si>
    <t>dlaždice keramická</t>
  </si>
  <si>
    <t>771574416</t>
  </si>
  <si>
    <t>Montáž podlah keramických hladkých lepených cementovým flexibilním lepidlem přes 9 do 12 ks/m2</t>
  </si>
  <si>
    <t>https://podminky.urs.cz/item/CS_URS_2024_01/771574416</t>
  </si>
  <si>
    <t>771574476</t>
  </si>
  <si>
    <t>Montáž podlah keramických pro mechanické zatížení lepených cementovým flexibilním lepidlem přes 9 do 12 ks/m2</t>
  </si>
  <si>
    <t>https://podminky.urs.cz/item/CS_URS_2024_01/771574476</t>
  </si>
  <si>
    <t>RMAT0003</t>
  </si>
  <si>
    <t>dlažba keramická</t>
  </si>
  <si>
    <t>998771101</t>
  </si>
  <si>
    <t>Přesun hmot tonážní pro podlahy z dlaždic v objektech v do 6 m</t>
  </si>
  <si>
    <t>https://podminky.urs.cz/item/CS_URS_2024_01/998771101</t>
  </si>
  <si>
    <t>210220020</t>
  </si>
  <si>
    <t>Montáž uzemňovacího vedení vodičů FeZn pomocí svorek v zemi páskou do 120 mm2 ve městské zástavbě</t>
  </si>
  <si>
    <t>https://podminky.urs.cz/item/CS_URS_2024_01/210220020</t>
  </si>
  <si>
    <t>35442062</t>
  </si>
  <si>
    <t>pás zemnící 30x4mm FeZn</t>
  </si>
  <si>
    <t>256</t>
  </si>
  <si>
    <t>35441986</t>
  </si>
  <si>
    <t>svorka odbočovací a spojovací pro pásek 30x4mm, FeZn</t>
  </si>
  <si>
    <t>210220022</t>
  </si>
  <si>
    <t>Montáž uzemňovacího vedení vodičů FeZn pomocí svorek v zemi drátem průměru do 10 mm ve městské zástavbě</t>
  </si>
  <si>
    <t>https://podminky.urs.cz/item/CS_URS_2024_01/210220022</t>
  </si>
  <si>
    <t>35441073</t>
  </si>
  <si>
    <t>drát D 10mm FeZn</t>
  </si>
  <si>
    <t>35431000</t>
  </si>
  <si>
    <t>svorka uzemnění FeZn univerzální</t>
  </si>
  <si>
    <t>210220101</t>
  </si>
  <si>
    <t>Montáž hromosvodného vedení svodových vodičů s podpěrami průměru do 10 mm</t>
  </si>
  <si>
    <t>https://podminky.urs.cz/item/CS_URS_2024_01/210220101</t>
  </si>
  <si>
    <t>35441077</t>
  </si>
  <si>
    <t>drát D 8mm AlMgSi</t>
  </si>
  <si>
    <t>35441560</t>
  </si>
  <si>
    <t>podpěra vedení FeZn na plechovou krytinu 110mm</t>
  </si>
  <si>
    <t>35442252</t>
  </si>
  <si>
    <t>podpěra vedení na ploché střechy k nalepení výšky 100mm, FeZn, základna 100x100mm</t>
  </si>
  <si>
    <t>210220301</t>
  </si>
  <si>
    <t>Montáž svorek hromosvodných se 2 šrouby</t>
  </si>
  <si>
    <t>https://podminky.urs.cz/item/CS_URS_2024_01/210220301</t>
  </si>
  <si>
    <t>35441885</t>
  </si>
  <si>
    <t>svorka spojovací pro lano D 8-10mm</t>
  </si>
  <si>
    <t>210220302</t>
  </si>
  <si>
    <t>Montáž svorek hromosvodných se 3 a více šrouby</t>
  </si>
  <si>
    <t>https://podminky.urs.cz/item/CS_URS_2024_01/210220302</t>
  </si>
  <si>
    <t>35441860</t>
  </si>
  <si>
    <t>svorka FeZn k jímací tyči - 4 šrouby</t>
  </si>
  <si>
    <t>210220361</t>
  </si>
  <si>
    <t>Montáž tyčí zemnicích délky do 2 m s připojením na svodové nebo uzemňovací vedení</t>
  </si>
  <si>
    <t>https://podminky.urs.cz/item/CS_URS_2024_01/210220361</t>
  </si>
  <si>
    <t>35442090</t>
  </si>
  <si>
    <t>tyč zemnící 2m FeZn</t>
  </si>
  <si>
    <t>210220372</t>
  </si>
  <si>
    <t>Montáž ochranných prvků hromosvodného vedení - úhelníků nebo trubek do zdiva</t>
  </si>
  <si>
    <t>https://podminky.urs.cz/item/CS_URS_2024_01/210220372</t>
  </si>
  <si>
    <t>35441830</t>
  </si>
  <si>
    <t>úhelník ochranný na ochranu svodu - 1700mm, FeZn</t>
  </si>
  <si>
    <t>210220391</t>
  </si>
  <si>
    <t>Montáž ochranných prvků hromosvodného vedení - trubky s pláštěm</t>
  </si>
  <si>
    <t>https://podminky.urs.cz/item/CS_URS_2024_01/210220391</t>
  </si>
  <si>
    <t>89</t>
  </si>
  <si>
    <t>RMAT0002</t>
  </si>
  <si>
    <t>Ochranná trubka</t>
  </si>
  <si>
    <t>Kus</t>
  </si>
  <si>
    <t>178</t>
  </si>
  <si>
    <t>210220401</t>
  </si>
  <si>
    <t>Montáž doplňků hromosvodného vedení - štítků k označení svodů</t>
  </si>
  <si>
    <t>180</t>
  </si>
  <si>
    <t>https://podminky.urs.cz/item/CS_URS_2024_01/210220401</t>
  </si>
  <si>
    <t>35442110</t>
  </si>
  <si>
    <t>štítek plastový - čísla svodů</t>
  </si>
  <si>
    <t>210280211</t>
  </si>
  <si>
    <t>Měření zemních odporů zemniče prvního nebo samostatného</t>
  </si>
  <si>
    <t>184</t>
  </si>
  <si>
    <t>https://podminky.urs.cz/item/CS_URS_2024_01/210280211</t>
  </si>
  <si>
    <t>93</t>
  </si>
  <si>
    <t>210280215</t>
  </si>
  <si>
    <t>Příplatek za každý další zemnič v síti</t>
  </si>
  <si>
    <t>186</t>
  </si>
  <si>
    <t>https://podminky.urs.cz/item/CS_URS_2024_01/210280215</t>
  </si>
  <si>
    <t>210280221</t>
  </si>
  <si>
    <t>Měření zemních odporů zemnící sítě dl pásku do 100 m</t>
  </si>
  <si>
    <t>188</t>
  </si>
  <si>
    <t>https://podminky.urs.cz/item/CS_URS_2024_01/210280221</t>
  </si>
  <si>
    <t>95</t>
  </si>
  <si>
    <t>210812015</t>
  </si>
  <si>
    <t>Montáž kabelu Cu plného nebo laněného do 1 kV žíly 3x25 až 35 mm2 (např. CYKY) bez ukončení uloženého volně nebo v liště</t>
  </si>
  <si>
    <t>190</t>
  </si>
  <si>
    <t>https://podminky.urs.cz/item/CS_URS_2024_01/210812015</t>
  </si>
  <si>
    <t>34111556</t>
  </si>
  <si>
    <t>kabel silový jádro Cu izolace PVC plášť PVC 0,6/1kV (1-CYKY) 3x35mm2</t>
  </si>
  <si>
    <t>192</t>
  </si>
  <si>
    <t>97</t>
  </si>
  <si>
    <t>460661111</t>
  </si>
  <si>
    <t>Kabelové lože z písku pro kabely nn bez zakrytí š lože do 35 cm</t>
  </si>
  <si>
    <t>194</t>
  </si>
  <si>
    <t>https://podminky.urs.cz/item/CS_URS_2024_01/460661111</t>
  </si>
  <si>
    <t>460791212</t>
  </si>
  <si>
    <t>Montáž trubek ochranných plastových uložených volně do rýhy ohebných přes 32 do 50 mm</t>
  </si>
  <si>
    <t>196</t>
  </si>
  <si>
    <t>https://podminky.urs.cz/item/CS_URS_2024_01/460791212</t>
  </si>
  <si>
    <t>99</t>
  </si>
  <si>
    <t>34571351</t>
  </si>
  <si>
    <t>trubka elektroinstalační ohebná dvouplášťová korugovaná HDPE+LDPE (chránička) D 40/50mm</t>
  </si>
  <si>
    <t>198</t>
  </si>
  <si>
    <t>02 - Kontejnerová stavba</t>
  </si>
  <si>
    <t>D1 - Kontejnerová stavba</t>
  </si>
  <si>
    <t xml:space="preserve">    HSV - Práce a dodávky HSV</t>
  </si>
  <si>
    <t xml:space="preserve">    5 - Sekundární střecha</t>
  </si>
  <si>
    <t xml:space="preserve">      61 - Úprava povrchů vnitřních</t>
  </si>
  <si>
    <t xml:space="preserve">      62 - Úprava povrchů vnějších</t>
  </si>
  <si>
    <t xml:space="preserve">      63 - Podlahy a podlahové konstrukce</t>
  </si>
  <si>
    <t xml:space="preserve">    PSV - Práce a dodávky PSV</t>
  </si>
  <si>
    <t xml:space="preserve">    735 - Ústřední vytápění</t>
  </si>
  <si>
    <t xml:space="preserve">    742 - Elektroinstalace - slaboproud</t>
  </si>
  <si>
    <t xml:space="preserve">    763 - Konstrukce suché výstavby</t>
  </si>
  <si>
    <t xml:space="preserve">    766 - Konstrukce truhlářské</t>
  </si>
  <si>
    <t xml:space="preserve">    784 - Dokončovací práce - malby a tapety</t>
  </si>
  <si>
    <t xml:space="preserve">    786 - Dokončovací práce - čalounické úpravy</t>
  </si>
  <si>
    <t>D1</t>
  </si>
  <si>
    <t>Pol122</t>
  </si>
  <si>
    <t>Bourací a stavební práce související s napojením na stávající budovu vč. opravy štítové stěny stáv.objektu TI, lepidlo, omítka v barvě objektu , lešení, opracování dilatační spáry mězi nových a stávajícím objektem (např.překrytí plechem)</t>
  </si>
  <si>
    <t>ks</t>
  </si>
  <si>
    <t>Poznámka k položce:_x000d_
Poznámka k položce: viz detail součástí projektové dokumentace</t>
  </si>
  <si>
    <t>Pol54</t>
  </si>
  <si>
    <t>výztuha pro hasící přístroj do stěny;*</t>
  </si>
  <si>
    <t>Pol10</t>
  </si>
  <si>
    <t>příčka sádrovláknitý obklad tl. 75mm, 2x12,5mm, izolace 60mm, (40kg/m3);*</t>
  </si>
  <si>
    <t>Poznámka k položce:_x000d_
Poznámka k položce: provedení v místě požárních úseků</t>
  </si>
  <si>
    <t>Pol11</t>
  </si>
  <si>
    <t>příčka instalační předsazená vododolná deska 10mm/dřevo,bílá; *</t>
  </si>
  <si>
    <t>Pol3</t>
  </si>
  <si>
    <t>stěna obv.iz.140(100,43kg+40,20kg,λ-0,035),dřevo/lamin. dřevotř.(bílá) 10mm,REW 30/REI 30-DP3, parozábrana;*</t>
  </si>
  <si>
    <t>Poznámka k položce:_x000d_
Poznámka k položce: součást dodávky modulárních staveb</t>
  </si>
  <si>
    <t>Pol4</t>
  </si>
  <si>
    <t>stěna obv.iz.60(40kg,λ-0,035),dřevo/lamin. dřevotř.(bílá) 10mm,REW 30/REI 30-DP3, parozábrana;*</t>
  </si>
  <si>
    <t>Pol5</t>
  </si>
  <si>
    <t>stěna ob.iz.140(60,40kg+80,20kg),Knauf 75+75/sádrovláknitý obklad 12,5mm,REI30,DP1,parozábrana,*</t>
  </si>
  <si>
    <t>Pol6</t>
  </si>
  <si>
    <t>příčka rovná (max. 3bm), izolace 40mm, bílá, laminovaná dřevotříska, Rw=32dB; *</t>
  </si>
  <si>
    <t xml:space="preserve">Poznámka k položce:_x000d_
Poznámka k položce: - součást dodávky modulárních staveb  - příčky v uzavřených modulech se osazují na lince - příčky v otevřených modulech se dodělávají na místě</t>
  </si>
  <si>
    <t>Pol7</t>
  </si>
  <si>
    <t>příčka rovná max 3m, izolace 40mm, oboustranná voděodolná deska (sv. výška větší než 2,5m); *</t>
  </si>
  <si>
    <t>Pol8</t>
  </si>
  <si>
    <t>příčka rovná tl.120mm,max 3m, izolace 120mm (2x60), oboustranná voděodolná deska 10mm (nad h-2500mm); *</t>
  </si>
  <si>
    <t>Pol9</t>
  </si>
  <si>
    <t>příčka rovná max 3m, izolace 40mm, voděodolná deska/lamin. dřevotříska bílá;*</t>
  </si>
  <si>
    <t>Pol93</t>
  </si>
  <si>
    <t>spoj stěna spoj LTD, výška spoje 1 bm; *</t>
  </si>
  <si>
    <t>Pol99</t>
  </si>
  <si>
    <t>výztuha do stěny/stropu;*</t>
  </si>
  <si>
    <t>Pol2</t>
  </si>
  <si>
    <t>otvor ve stojině/v rámu vypálený + pozink. průchodka + výřez v panelu;*</t>
  </si>
  <si>
    <t>Pol104</t>
  </si>
  <si>
    <t>obklad stropu dřevoštěpkovou deskou, tl.22mm</t>
  </si>
  <si>
    <t>Poznámka k položce:_x000d_
Poznámka k položce: obklad pod sekundární střechu</t>
  </si>
  <si>
    <t>Pol12</t>
  </si>
  <si>
    <t>obklad standardního stropu vnitřní voděodolnou deskou 10mm (délka 3050mm); *</t>
  </si>
  <si>
    <t>Pol27</t>
  </si>
  <si>
    <t>strop izol.220(60,40kg+4x40,20kg)dřevo/laminovaná dřevotříska(bílá) 10mm, parozábrana, REW 15, DP3;*</t>
  </si>
  <si>
    <t>Pol94</t>
  </si>
  <si>
    <t>spoj strop rovný spoj LTD, délka spoje 1 bm; *</t>
  </si>
  <si>
    <t>Sekundární střecha</t>
  </si>
  <si>
    <t>Pol207</t>
  </si>
  <si>
    <t>hydroizolační fólie z PVC-P s kašírovanou PES rohoží na spodním líci, určená k lepení, tl. 1,5 mm vč. provedení lišt a detailů</t>
  </si>
  <si>
    <t>Pol208</t>
  </si>
  <si>
    <t>Provedení povlakové krytiny střech do 10° podkladní textilní vrstvy</t>
  </si>
  <si>
    <t>Pol14</t>
  </si>
  <si>
    <t>obklad vnější stropu izolací - montáž izolace spádové + deskové</t>
  </si>
  <si>
    <t>Poznámka k položce:_x000d_
Poznámka k položce: - pod sekundární střechu</t>
  </si>
  <si>
    <t>Pol209</t>
  </si>
  <si>
    <t>tepelně-izolační desky z polystyrenu EPS 100</t>
  </si>
  <si>
    <t>Pol210</t>
  </si>
  <si>
    <t>spádové klíny z polystyrenu EPS 100</t>
  </si>
  <si>
    <t>Pol211</t>
  </si>
  <si>
    <t>pojistný samolepící pás z SBS modifikovaného asfaltu s jemnozrnným posypem</t>
  </si>
  <si>
    <t>Pol212</t>
  </si>
  <si>
    <t>OSB deska P+D</t>
  </si>
  <si>
    <t>Úprava povrchů vnitřních</t>
  </si>
  <si>
    <t>Pol13</t>
  </si>
  <si>
    <t>obklad standardní stěny vnitřní voděodolnou deskou 10 mm</t>
  </si>
  <si>
    <t>Pol15</t>
  </si>
  <si>
    <t>obklad standardní stěny lamin. dřevotříska (bílá) 10mm;*</t>
  </si>
  <si>
    <t>Pol239</t>
  </si>
  <si>
    <t>Zrcadlo do koupelny 90 x 60 cm - celoplošně lepené</t>
  </si>
  <si>
    <t>Úprava povrchů vnějších</t>
  </si>
  <si>
    <t>Pol107</t>
  </si>
  <si>
    <t>Penetrační silikátový nátěr vnějších pastovitých tenkovrstvých omítek stěn</t>
  </si>
  <si>
    <t>Pol200</t>
  </si>
  <si>
    <t>Montáž a dodávka kontaktního zateplení vnějších stěn lepením a mechanickým kotvením polystyrénových vč. polystyrenu EPS 100 F, tl. 100 mm</t>
  </si>
  <si>
    <t>Pol201</t>
  </si>
  <si>
    <t>Montáž a dodávka kontaktního zateplení vnějších stěn - příplatek za zápustné kotvení</t>
  </si>
  <si>
    <t>Pol202</t>
  </si>
  <si>
    <t>tenkovrstvá silikátová omítka, zrnitost. 1,5 mm</t>
  </si>
  <si>
    <t>Pol203</t>
  </si>
  <si>
    <t>Montáž a dodávka kontaktního zateplení vnějších stěn - lištování rohové, parapet, nadpraží</t>
  </si>
  <si>
    <t>Pol204</t>
  </si>
  <si>
    <t>Montáž a dodávka kontaktního zateplení vnějších stěn - soklová lišta</t>
  </si>
  <si>
    <t>Podlahy a podlahové konstrukce</t>
  </si>
  <si>
    <t>Pol22</t>
  </si>
  <si>
    <t>podlaha izol.100mm+Styr.XPS tl.40mm(spodní vrst.), izol.(1x100,λ-0,035),U=0,294, parozábrana;*</t>
  </si>
  <si>
    <t>Pol23</t>
  </si>
  <si>
    <t>deska podlahová cementotřísková 22x1250x2435mm, (obě podélné strany otevřené)bez podlahového plechu; *</t>
  </si>
  <si>
    <t>Pol24</t>
  </si>
  <si>
    <t>deska podlahová cementotřísková 22x1250x2987mm, (obě podélné strany otevřené)bez podlahového plechu; *</t>
  </si>
  <si>
    <t>Pol25</t>
  </si>
  <si>
    <t>šachta - otvor do podlahy dle výkresové dokumentace;*</t>
  </si>
  <si>
    <t>Poznámka k položce:_x000d_
Poznámka k položce: vč. zákrytu</t>
  </si>
  <si>
    <t>Pol95</t>
  </si>
  <si>
    <t>spoj podlaha+vnější,délka spoj 1bm,podkladní plechy,spojky,hříbek;*</t>
  </si>
  <si>
    <t>Pol121</t>
  </si>
  <si>
    <t>střešní vpusť vč. napojení na kanalizaci</t>
  </si>
  <si>
    <t>kpl</t>
  </si>
  <si>
    <t>Pol21</t>
  </si>
  <si>
    <t>vpusť podlahová plastová; *</t>
  </si>
  <si>
    <t>Pol62</t>
  </si>
  <si>
    <t>příplatek za odvětrání odpadu - přisávací hlavice;*</t>
  </si>
  <si>
    <t>Pol66</t>
  </si>
  <si>
    <t>odpadní potrubí;*</t>
  </si>
  <si>
    <t>Pol32</t>
  </si>
  <si>
    <t>otvor s průchodkou v RAL - ochrana vodoinstalací proti zamrznutí mezi kont.;*</t>
  </si>
  <si>
    <t>Pol65</t>
  </si>
  <si>
    <t>vodovodní potrubí plastové s izolací tl.10 mm;*</t>
  </si>
  <si>
    <t>Pol68</t>
  </si>
  <si>
    <t>komplet (redukční 3/4", uzavírací a vypouštěcí ventil 1/2");*</t>
  </si>
  <si>
    <t>Pol100</t>
  </si>
  <si>
    <t>čerpadlo cirkulační, cirkulace teplé vody</t>
  </si>
  <si>
    <t>Pol69</t>
  </si>
  <si>
    <t>ventil cirkulační vyvažovací Kemper 1/2";*</t>
  </si>
  <si>
    <t>Pol70</t>
  </si>
  <si>
    <t>vodoměrná sestava;*</t>
  </si>
  <si>
    <t>Pol71</t>
  </si>
  <si>
    <t>příprava vody k (umyvadlu, žlabu, pračce, myčce..) teplá+studená voda (2x vývod); *</t>
  </si>
  <si>
    <t>Pol72</t>
  </si>
  <si>
    <t>zkouška těsnosti a tlaková zkouška sociálního kontejneru;*</t>
  </si>
  <si>
    <t>Pol96</t>
  </si>
  <si>
    <t>hasící přístroj práškový 6kg vč.držáku na stěnu; *</t>
  </si>
  <si>
    <t>Pol59</t>
  </si>
  <si>
    <t>WC syst. závěsný,držák toal.pap.,háček; toal.koš vyklápěcí, nerez.*</t>
  </si>
  <si>
    <t>Pol60</t>
  </si>
  <si>
    <t>umyvadlo š.550mm SV+TV,police,zrcadlo (300x400mm),háček,baterie stojánková, zásobník na pap.ručníky, zásobník na mýdlo *</t>
  </si>
  <si>
    <t>Pol61</t>
  </si>
  <si>
    <t>výlevka keramická, SV+TV, s plastovou mřížkou, na podlahu; *</t>
  </si>
  <si>
    <t>Pol64</t>
  </si>
  <si>
    <t>sprch. box se zalamovacími dveřmi;háčky na stěnu pro odložení ručníků/oblečení*</t>
  </si>
  <si>
    <t>Pol67</t>
  </si>
  <si>
    <t>pisoár s radarovým splachováním;zásobník na pap.ručníky, zásobník na mýdlo *</t>
  </si>
  <si>
    <t>Pol233</t>
  </si>
  <si>
    <t>Stěna pisoárová</t>
  </si>
  <si>
    <t>Pol238</t>
  </si>
  <si>
    <t>Vpusť podlahová se svislým odtokem</t>
  </si>
  <si>
    <t>Ústřední vytápění</t>
  </si>
  <si>
    <t>Pol213</t>
  </si>
  <si>
    <t>Tepelné čerpadlo vzduch - voda, specifikace viz PD, dodávka vč. montáže</t>
  </si>
  <si>
    <t>Pol223</t>
  </si>
  <si>
    <t>Vnitřní jednotka TČ, specifikace viz PD, dodávka vč. montáže</t>
  </si>
  <si>
    <t>Pol214</t>
  </si>
  <si>
    <t>otopné těleso 22VK-6100-6 vč. termostatická hlavice</t>
  </si>
  <si>
    <t>Pol215</t>
  </si>
  <si>
    <t>otopné těleso 22VK-6050-6 vč. termostatická hlavice</t>
  </si>
  <si>
    <t>Pol216</t>
  </si>
  <si>
    <t>otopné těleso 22VK-6040-6 vč. termostatická hlavice</t>
  </si>
  <si>
    <t>Pol217</t>
  </si>
  <si>
    <t>otopné těleso 22VK-6060-6 vč. termostatická hlavice</t>
  </si>
  <si>
    <t>Pol218</t>
  </si>
  <si>
    <t>otopné těleso trubkové vč. termostatická hlavice</t>
  </si>
  <si>
    <t>Pol219</t>
  </si>
  <si>
    <t>Potrubí měděné tvrdé spojované tvrdým pájením</t>
  </si>
  <si>
    <t>Pol220</t>
  </si>
  <si>
    <t>Zkouška těsnosti potrubí měděné</t>
  </si>
  <si>
    <t>Pol221</t>
  </si>
  <si>
    <t>Ochrana potrubí ústředního vytápění termoizolačními trubicemi z PE</t>
  </si>
  <si>
    <t>Pol222</t>
  </si>
  <si>
    <t>uzavírací ventily, ventily s vypouštěním, filtry</t>
  </si>
  <si>
    <t>Pol224</t>
  </si>
  <si>
    <t>Tlaková membránová expanzní nádoba o obsahu 15 l</t>
  </si>
  <si>
    <t>Pol225</t>
  </si>
  <si>
    <t>oběhové čerpadlo topné vody</t>
  </si>
  <si>
    <t>Pol57</t>
  </si>
  <si>
    <t>výztuha pro teplovodní topení - (radiátor); *</t>
  </si>
  <si>
    <t>Pol119</t>
  </si>
  <si>
    <t>Elektroměrový rozvaděč, 2x elektroměr + HDO vč. montáže</t>
  </si>
  <si>
    <t>Poznámka k položce:_x000d_
Poznámka k položce: Stávající elektroměrový rozvaděč umístěný na objektu bude zrušen a nový umístěn před objektem a volně přístupný. Elektroměrový rozvaděč bude v provedení pro 2x elektroměr + 1xHDO. Elektroměrový rozvaděč bude připojen kabelem CYKY 4Jx16 ze stávající pojistkové skříně. Z elektroměrového rozvaděče bude vedený hlavní přívodní kabel CYKY 4Jx10 společně s kabelem 2xCYKY 3Ox1,5 do rozvaděče objektu. Přívod do rozvaděče bude spodem a kabel bude uložen v kovové chráničce proti mechanickému poškození.</t>
  </si>
  <si>
    <t>Pol58</t>
  </si>
  <si>
    <t>pevné připojení s vypínačem 400V, pro bojler 300-600l,do 6KW; *</t>
  </si>
  <si>
    <t>Pol48</t>
  </si>
  <si>
    <t>svítidlo zářivkové 37W LED, IP20, bílé, přisazené; *</t>
  </si>
  <si>
    <t>Pol49</t>
  </si>
  <si>
    <t>svítidlo LED,IP20,vestav.čtverec;*</t>
  </si>
  <si>
    <t>Pol50</t>
  </si>
  <si>
    <t>nouzové osvětlení 8W s piktogramem, 3 hod; *</t>
  </si>
  <si>
    <t>Pol51</t>
  </si>
  <si>
    <t>svítidlo LED vnější,IP65;*</t>
  </si>
  <si>
    <t>Pol52</t>
  </si>
  <si>
    <t>svítidlo zapuštěné do podhledu LED IP54;*</t>
  </si>
  <si>
    <t>Pol53</t>
  </si>
  <si>
    <t>svítidlo nástěnné teplá bílá, IP44;*</t>
  </si>
  <si>
    <t>Pol55</t>
  </si>
  <si>
    <t>ventilátor s doběhem; s předepsaným výkonem dle Hygienických norem pro dané místnosti.</t>
  </si>
  <si>
    <t>Poznámka k položce:_x000d_
Poznámka k položce: trubní rozvody v ceně položky</t>
  </si>
  <si>
    <t>Pol56</t>
  </si>
  <si>
    <t>čidlo vlhkosti; *</t>
  </si>
  <si>
    <t>Pol73</t>
  </si>
  <si>
    <t>zásuvka vnitřní 230 V, ČSN, IP20;*</t>
  </si>
  <si>
    <t>Pol74</t>
  </si>
  <si>
    <t>zásuvka vnitřní 230 V, dvojitá, ČSN, IP20; *</t>
  </si>
  <si>
    <t>Pol75</t>
  </si>
  <si>
    <t>zásuvka vnitřní 230 V, dvojitá, ČSN, IP44;*</t>
  </si>
  <si>
    <t>Pol76</t>
  </si>
  <si>
    <t>krabička s vypínačem (doutnavka) pro topidlo, bojler do 3 kW, NIKO 2-pólový,kabel NYM-J 3x2,5;*</t>
  </si>
  <si>
    <t>Pol80</t>
  </si>
  <si>
    <t>vypínač schodišťový IP20; *</t>
  </si>
  <si>
    <t>Pol81</t>
  </si>
  <si>
    <t>vypínač IP20;*</t>
  </si>
  <si>
    <t>Pol82</t>
  </si>
  <si>
    <t>vypínač IP44;*</t>
  </si>
  <si>
    <t>Pol83</t>
  </si>
  <si>
    <t>rozvaděč R1</t>
  </si>
  <si>
    <t>Poznámka k položce:_x000d_
Poznámka k položce: Rozvodnice jištění R1 - oceloplastová 96M - bílá-nástěnná - In 80A - IP 30/20 - krycí rám - montážní rám - DIN lišty - svorkovnice - jištění hlavní 63/3 - jištěn C/10A/1 - 7x - jištění 40A/1+N - 7x - jištěn B/16A/1 - 30x - jištěn B/10A/1 - 1x - jištěn B/20A/1 - 1x - připojení ukončení vodičů - modulární krytky - spojovací materiál</t>
  </si>
  <si>
    <t>Pol84</t>
  </si>
  <si>
    <t>přívod kabelu přes podlahu;*</t>
  </si>
  <si>
    <t>Pol85</t>
  </si>
  <si>
    <t>kabelkanál 170/70;*</t>
  </si>
  <si>
    <t>Pol86</t>
  </si>
  <si>
    <t>úchyt kabelový svazkový; *</t>
  </si>
  <si>
    <t>Pol87</t>
  </si>
  <si>
    <t>čidlo pohybové 360st., zapuštěné;*</t>
  </si>
  <si>
    <t>Pol88</t>
  </si>
  <si>
    <t>čidlo kouřové;*</t>
  </si>
  <si>
    <t>Pol89</t>
  </si>
  <si>
    <t>tlačítko nouzové, TOTAL STOP;*připojení na přepěťovou ochranu</t>
  </si>
  <si>
    <t>Pol92</t>
  </si>
  <si>
    <t>wago spojka;*</t>
  </si>
  <si>
    <t>Pol97</t>
  </si>
  <si>
    <t>kabel 3x1,5 - 2,5mm;*</t>
  </si>
  <si>
    <t>Poznámka k položce:_x000d_
Poznámka k položce: propojení - spojování mez imoduly</t>
  </si>
  <si>
    <t>Pol115</t>
  </si>
  <si>
    <t>revize elektro ČSN obytný, (kontejner)</t>
  </si>
  <si>
    <t>200</t>
  </si>
  <si>
    <t>101</t>
  </si>
  <si>
    <t>Pol116</t>
  </si>
  <si>
    <t>revize elektro ČSN sanitární, (kontejner)</t>
  </si>
  <si>
    <t>202</t>
  </si>
  <si>
    <t>Pol117</t>
  </si>
  <si>
    <t>revize elektro ČSN sestavy kontejnerů (na montáži)</t>
  </si>
  <si>
    <t>204</t>
  </si>
  <si>
    <t>742</t>
  </si>
  <si>
    <t>Elektroinstalace - slaboproud</t>
  </si>
  <si>
    <t>103</t>
  </si>
  <si>
    <t>Pol108</t>
  </si>
  <si>
    <t>kabeláže (CYKY 3Jx2,5, ftp cat 6), ochranné potrubí (HDPE a žlaby) datový RACK vč. patchů, switch do RACKu, vč. montáže</t>
  </si>
  <si>
    <t>206</t>
  </si>
  <si>
    <t>Poznámka k položce:_x000d_
Poznámka k položce: kabeláže - CYKY 3Jx2,5, ftp cat 6, vč. montáže ochranné potrubí HDPE a žlaby, vč. montáže datový RACK vč. patchů switch do RACKu</t>
  </si>
  <si>
    <t>Pol77</t>
  </si>
  <si>
    <t>zásuvka TV, husí krk 16 mm s protahovacím drátem;*</t>
  </si>
  <si>
    <t>208</t>
  </si>
  <si>
    <t>105</t>
  </si>
  <si>
    <t>Pol78</t>
  </si>
  <si>
    <t>husí krk 25mm s protahovacím drátem; *</t>
  </si>
  <si>
    <t>210</t>
  </si>
  <si>
    <t>Pol79</t>
  </si>
  <si>
    <t>zásuvka pro PC, dvojitá, konektor RJ-45 s datovým kabelem; *</t>
  </si>
  <si>
    <t>212</t>
  </si>
  <si>
    <t>763</t>
  </si>
  <si>
    <t>Konstrukce suché výstavby</t>
  </si>
  <si>
    <t>107</t>
  </si>
  <si>
    <t>Pol28</t>
  </si>
  <si>
    <t>podhled kazetový (chodba + sanit. místnosti);*</t>
  </si>
  <si>
    <t>214</t>
  </si>
  <si>
    <t>Pol63</t>
  </si>
  <si>
    <t>revizní dvířka 300x300 plast; *</t>
  </si>
  <si>
    <t>216</t>
  </si>
  <si>
    <t>109</t>
  </si>
  <si>
    <t>Pol120</t>
  </si>
  <si>
    <t>venkovní parapety</t>
  </si>
  <si>
    <t>218</t>
  </si>
  <si>
    <t>766</t>
  </si>
  <si>
    <t>Konstrukce truhlářské</t>
  </si>
  <si>
    <t>Pol98</t>
  </si>
  <si>
    <t>parapet š=150mm vnitřní bílý ;*</t>
  </si>
  <si>
    <t>220</t>
  </si>
  <si>
    <t>111</t>
  </si>
  <si>
    <t>Pol102</t>
  </si>
  <si>
    <t>D+M horních a spodních skříní kuchyně vč. vestavěných spotřebičů (sklokeramická deska, digestoř), lišt a pracovní deskya obkladové desku na stěnu mezi horními a spodními skříňkami</t>
  </si>
  <si>
    <t>222</t>
  </si>
  <si>
    <t>Pol29</t>
  </si>
  <si>
    <t>O3 - okno plast. 800x500(+30mm), S, zasklení ornament kůra čirá, bez falce, bílá;pákový mechanismu pro otevírání okna zespoda*</t>
  </si>
  <si>
    <t>224</t>
  </si>
  <si>
    <t>Poznámka k položce:_x000d_
Poznámka k položce: součást dodávky modulárních staveb vč. pákového otvírání</t>
  </si>
  <si>
    <t>113</t>
  </si>
  <si>
    <t>Pol30</t>
  </si>
  <si>
    <t>O2 - okno plast. 800x1500(+30mm) OS P, bez falce, bílá;*</t>
  </si>
  <si>
    <t>226</t>
  </si>
  <si>
    <t>Pol31</t>
  </si>
  <si>
    <t>O1- okno plast. 1400x1500(+30mm) OS/OS, bez rolety, bez falce, bílá;*</t>
  </si>
  <si>
    <t>228</t>
  </si>
  <si>
    <t>115</t>
  </si>
  <si>
    <t>Pol35</t>
  </si>
  <si>
    <t>D.04 - dveře ZK vč.zár. 700x1970,pravé,větr.mřížka;*</t>
  </si>
  <si>
    <t>230</t>
  </si>
  <si>
    <t>Poznámka k položce:_x000d_
Poznámka k položce: součást dodávky modulárních staveb dveře vč. zárubně osazovány z výrobní linky</t>
  </si>
  <si>
    <t>Pol36</t>
  </si>
  <si>
    <t>D.03 - dveře ZK vč.zár. 800x1970,pravé;bez PO *</t>
  </si>
  <si>
    <t>232</t>
  </si>
  <si>
    <t>117</t>
  </si>
  <si>
    <t>Pol37</t>
  </si>
  <si>
    <t>D.03 - dveře ZK vč.zár. 800x1970 (875x2000),levé;bez PO *</t>
  </si>
  <si>
    <t>234</t>
  </si>
  <si>
    <t>Pol40</t>
  </si>
  <si>
    <t>D.05 - dveře plné - průchod do vedlejšího objektu s PO EW15 DP3-C, rozměr dveří 1000x2000 mm,levé, vč. okapničky; *</t>
  </si>
  <si>
    <t>240</t>
  </si>
  <si>
    <t>121</t>
  </si>
  <si>
    <t>Pol41</t>
  </si>
  <si>
    <t>protikus k zárubní pro ZK dveře;*</t>
  </si>
  <si>
    <t>242</t>
  </si>
  <si>
    <t>Pol42</t>
  </si>
  <si>
    <t>D.01 - dveře vchodové vč. bočního světlíku (fixu) bez PO, rozměr dveří 1400x2200 mm, vč. okapničky</t>
  </si>
  <si>
    <t>244</t>
  </si>
  <si>
    <t>123</t>
  </si>
  <si>
    <t>Pol43</t>
  </si>
  <si>
    <t>kování standard (klika/klika) s vložkou ČSN; *</t>
  </si>
  <si>
    <t>246</t>
  </si>
  <si>
    <t>Pol232</t>
  </si>
  <si>
    <t>kování s WC zámkem</t>
  </si>
  <si>
    <t>248</t>
  </si>
  <si>
    <t>125</t>
  </si>
  <si>
    <t>Pol46</t>
  </si>
  <si>
    <t>D.03 - dveře vnit.protipožár. EW15DP3-C vč.ocel.zár. 800x1970 P, plné, kování, bílé;*</t>
  </si>
  <si>
    <t>250</t>
  </si>
  <si>
    <t>Pol47</t>
  </si>
  <si>
    <t>D.03 - dveře vnit.protipožár. EW15DP3-C vč.ocel.zár. 800x1970 L, plné, kování, bílé;*</t>
  </si>
  <si>
    <t>252</t>
  </si>
  <si>
    <t>127</t>
  </si>
  <si>
    <t>Pol231</t>
  </si>
  <si>
    <t>systém generálního klíče</t>
  </si>
  <si>
    <t>254</t>
  </si>
  <si>
    <t>Pol236</t>
  </si>
  <si>
    <t>piktogramy na dveře - dod+mtž</t>
  </si>
  <si>
    <t>129</t>
  </si>
  <si>
    <t>Pol237</t>
  </si>
  <si>
    <t>tabulky nástěnné - dod+mtž (cedule s logem KSUS, Evakuační plán)</t>
  </si>
  <si>
    <t>258</t>
  </si>
  <si>
    <t>Pol1</t>
  </si>
  <si>
    <t>montáž systémové modulární stavby s ocelovou nosnou konstrukcí - vnitřní a vnější spoje</t>
  </si>
  <si>
    <t>260</t>
  </si>
  <si>
    <t>131</t>
  </si>
  <si>
    <t>Pol103</t>
  </si>
  <si>
    <t>přístřešek nad vchodovými dveřmi, ozn. Z1, dodávka vč. montáže</t>
  </si>
  <si>
    <t>262</t>
  </si>
  <si>
    <t>Pol105</t>
  </si>
  <si>
    <t>kontejner 6058x2990x3480(3000)mm PON-160, PI-30+120, SI-220, 2xST</t>
  </si>
  <si>
    <t>264</t>
  </si>
  <si>
    <t>133</t>
  </si>
  <si>
    <t>Pol106</t>
  </si>
  <si>
    <t>kontejner 6058x2438x3480(3000)mm PON-160, PI-30+120, SI-220, 2xST</t>
  </si>
  <si>
    <t>266</t>
  </si>
  <si>
    <t>Pol26</t>
  </si>
  <si>
    <t>nástřik PE 81 RAL 7035/8, šedá</t>
  </si>
  <si>
    <t>268</t>
  </si>
  <si>
    <t>135</t>
  </si>
  <si>
    <t>Pol44</t>
  </si>
  <si>
    <t>dveřní otvor pro průchod do druhého kontejneru</t>
  </si>
  <si>
    <t>270</t>
  </si>
  <si>
    <t>Pol45</t>
  </si>
  <si>
    <t>dveře Al 1000x2150 mm levé dovnitř prosklené</t>
  </si>
  <si>
    <t>272</t>
  </si>
  <si>
    <t>137</t>
  </si>
  <si>
    <t>Pol90</t>
  </si>
  <si>
    <t>spoj standard 1m (vnější spoj-hříbek,sp.šrouby,kryty);*</t>
  </si>
  <si>
    <t>274</t>
  </si>
  <si>
    <t>Pol18</t>
  </si>
  <si>
    <t>dlažba 300/300mm, R10; *dodávka+montáž</t>
  </si>
  <si>
    <t>276</t>
  </si>
  <si>
    <t>139</t>
  </si>
  <si>
    <t>Pol19</t>
  </si>
  <si>
    <t>sokl z dlažby; *dodávka+montáž</t>
  </si>
  <si>
    <t>278</t>
  </si>
  <si>
    <t>Pol17</t>
  </si>
  <si>
    <t>PVC tl. 2,5mm, šedá;*dodávka+montáž</t>
  </si>
  <si>
    <t>280</t>
  </si>
  <si>
    <t>Poznámka k položce:_x000d_
Poznámka k položce: vč. obvodové lišty</t>
  </si>
  <si>
    <t>141</t>
  </si>
  <si>
    <t>Pol20</t>
  </si>
  <si>
    <t>lišta přechodová sřoubovaná k podlaze AL; *dodávka+montáž</t>
  </si>
  <si>
    <t>282</t>
  </si>
  <si>
    <t>Pol91</t>
  </si>
  <si>
    <t>spoj pouze pro vnitřní dveřní průchod přetahované PVC; *dodávka+montáž</t>
  </si>
  <si>
    <t>284</t>
  </si>
  <si>
    <t>784</t>
  </si>
  <si>
    <t>Dokončovací práce - malby a tapety</t>
  </si>
  <si>
    <t>143</t>
  </si>
  <si>
    <t>Pol16</t>
  </si>
  <si>
    <t>dvojnásobný nátěr vnitřní matný stěn na sádrokarton,vč.penetrace,bílý;otěruvzdorný, omyvatelný*</t>
  </si>
  <si>
    <t>286</t>
  </si>
  <si>
    <t>Poznámka k položce:_x000d_
Poznámka k položce: nátěr stěn DP1 viz projektová dokumentace - navazující na stávající objekt</t>
  </si>
  <si>
    <t>786</t>
  </si>
  <si>
    <t>Dokončovací práce - čalounické úpravy</t>
  </si>
  <si>
    <t>Pol33</t>
  </si>
  <si>
    <t>žaluzie vnitřní horizontální pro okno 800x1500 OS, (1xP), bílá;*</t>
  </si>
  <si>
    <t>288</t>
  </si>
  <si>
    <t>145</t>
  </si>
  <si>
    <t>Pol34</t>
  </si>
  <si>
    <t>žaluzie vnitř.horizont.,pro okno 1400x1500mm OS/OS,bílá;*</t>
  </si>
  <si>
    <t>290</t>
  </si>
  <si>
    <t>VRN - Vedlejší rozpočtové ...</t>
  </si>
  <si>
    <t>D1 - VRN</t>
  </si>
  <si>
    <t>VRN - Vedlejší rozpočtové náklady</t>
  </si>
  <si>
    <t xml:space="preserve">    VRN3 - Zařízení staveniště</t>
  </si>
  <si>
    <t>Pol110</t>
  </si>
  <si>
    <t>Doprava modulů</t>
  </si>
  <si>
    <t>Pol111</t>
  </si>
  <si>
    <t>Jeřábové práce</t>
  </si>
  <si>
    <t>Pol114</t>
  </si>
  <si>
    <t>šanon dokumentů pro kolaudaci a předání stavby</t>
  </si>
  <si>
    <t>požární ucpávky</t>
  </si>
  <si>
    <t>Vedlejší rozpočtové náklady</t>
  </si>
  <si>
    <t>VRN3</t>
  </si>
  <si>
    <t>Zařízení staveniště</t>
  </si>
  <si>
    <t>030001000</t>
  </si>
  <si>
    <t>měsíc</t>
  </si>
  <si>
    <t>https://podminky.urs.cz/item/CS_URS_2024_02/030001000</t>
  </si>
  <si>
    <t>Poznámka k položce:_x000d_
Poznámka k položce: náklady na provoz a zajištění zařízení staveniště provizorní zábradlí přípravné a průzkumné práce provizorní komunikace pomocné práce a konstrukce pomocné lešení vybavení pracovníků PO a BOZP prvky (zejména: vesta, helma, rukavice, boty S1, brýle apod.) buňkoviště, toalety a další zařízení nezbytné pro provoz a řízení stavby po celou dobu její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</si>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</sst>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19" fillId="2" borderId="23" xfId="0" applyNumberFormat="1" applyFont="1" applyFill="1" applyBorder="1" applyAlignment="1" applyProtection="1">
      <alignment vertical="center"/>
      <protection locked="0"/>
    </xf>
    <xf numFmtId="0" fontId="35" fillId="2" borderId="20" xfId="0" applyFont="1" applyFill="1" applyBorder="1" applyAlignment="1" applyProtection="1">
      <alignment horizontal="left" vertical="center"/>
      <protection locked="0"/>
    </xf>
    <xf numFmtId="0" fontId="35" fillId="0" borderId="21" xfId="0" applyFont="1" applyBorder="1" applyAlignment="1" applyProtection="1">
      <alignment horizontal="center"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46" fillId="0" borderId="27" xfId="0" applyFont="1" applyBorder="1" applyAlignment="1" applyProtection="1">
      <alignment horizontal="left" vertical="center"/>
    </xf>
    <xf numFmtId="0" fontId="47" fillId="0" borderId="1" xfId="0" applyFont="1" applyBorder="1" applyAlignment="1" applyProtection="1">
      <alignment vertical="top"/>
    </xf>
    <xf numFmtId="0" fontId="47" fillId="0" borderId="1" xfId="0" applyFont="1" applyBorder="1" applyAlignment="1" applyProtection="1">
      <alignment horizontal="left" vertical="center"/>
    </xf>
    <xf numFmtId="0" fontId="47" fillId="0" borderId="1" xfId="0" applyFont="1" applyBorder="1" applyAlignment="1" applyProtection="1">
      <alignment horizontal="center" vertical="center"/>
    </xf>
    <xf numFmtId="49" fontId="47" fillId="0" borderId="1" xfId="0" applyNumberFormat="1" applyFont="1" applyBorder="1" applyAlignment="1" applyProtection="1">
      <alignment horizontal="left" vertical="center"/>
    </xf>
    <xf numFmtId="0" fontId="46" fillId="0" borderId="28" xfId="0" applyFont="1" applyBorder="1" applyAlignment="1" applyProtection="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13107332" TargetMode="External" /><Relationship Id="rId2" Type="http://schemas.openxmlformats.org/officeDocument/2006/relationships/hyperlink" Target="https://podminky.urs.cz/item/CS_URS_2024_01/122251101" TargetMode="External" /><Relationship Id="rId3" Type="http://schemas.openxmlformats.org/officeDocument/2006/relationships/hyperlink" Target="https://podminky.urs.cz/item/CS_URS_2024_01/167151101" TargetMode="External" /><Relationship Id="rId4" Type="http://schemas.openxmlformats.org/officeDocument/2006/relationships/hyperlink" Target="https://podminky.urs.cz/item/CS_URS_2024_01/171251101" TargetMode="External" /><Relationship Id="rId5" Type="http://schemas.openxmlformats.org/officeDocument/2006/relationships/hyperlink" Target="https://podminky.urs.cz/item/CS_URS_2024_01/181351104" TargetMode="External" /><Relationship Id="rId6" Type="http://schemas.openxmlformats.org/officeDocument/2006/relationships/hyperlink" Target="https://podminky.urs.cz/item/CS_URS_2024_01/961044111" TargetMode="External" /><Relationship Id="rId7" Type="http://schemas.openxmlformats.org/officeDocument/2006/relationships/hyperlink" Target="https://podminky.urs.cz/item/CS_URS_2024_01/961055111" TargetMode="External" /><Relationship Id="rId8" Type="http://schemas.openxmlformats.org/officeDocument/2006/relationships/hyperlink" Target="https://podminky.urs.cz/item/CS_URS_2024_01/962032231" TargetMode="External" /><Relationship Id="rId9" Type="http://schemas.openxmlformats.org/officeDocument/2006/relationships/hyperlink" Target="https://podminky.urs.cz/item/CS_URS_2024_01/963053936" TargetMode="External" /><Relationship Id="rId10" Type="http://schemas.openxmlformats.org/officeDocument/2006/relationships/hyperlink" Target="https://podminky.urs.cz/item/CS_URS_2024_01/963074959" TargetMode="External" /><Relationship Id="rId11" Type="http://schemas.openxmlformats.org/officeDocument/2006/relationships/hyperlink" Target="https://podminky.urs.cz/item/CS_URS_2024_01/96504214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246" TargetMode="External" /><Relationship Id="rId14" Type="http://schemas.openxmlformats.org/officeDocument/2006/relationships/hyperlink" Target="https://podminky.urs.cz/item/CS_URS_2024_01/968072455" TargetMode="External" /><Relationship Id="rId15" Type="http://schemas.openxmlformats.org/officeDocument/2006/relationships/hyperlink" Target="https://podminky.urs.cz/item/CS_URS_2024_01/968072456" TargetMode="External" /><Relationship Id="rId16" Type="http://schemas.openxmlformats.org/officeDocument/2006/relationships/hyperlink" Target="https://podminky.urs.cz/item/CS_URS_2024_01/997013501" TargetMode="External" /><Relationship Id="rId17" Type="http://schemas.openxmlformats.org/officeDocument/2006/relationships/hyperlink" Target="https://podminky.urs.cz/item/CS_URS_2024_01/997013509" TargetMode="External" /><Relationship Id="rId18" Type="http://schemas.openxmlformats.org/officeDocument/2006/relationships/hyperlink" Target="https://podminky.urs.cz/item/CS_URS_2024_01/997013804" TargetMode="External" /><Relationship Id="rId19" Type="http://schemas.openxmlformats.org/officeDocument/2006/relationships/hyperlink" Target="https://podminky.urs.cz/item/CS_URS_2024_01/997013811" TargetMode="External" /><Relationship Id="rId20" Type="http://schemas.openxmlformats.org/officeDocument/2006/relationships/hyperlink" Target="https://podminky.urs.cz/item/CS_URS_2024_01/997013813" TargetMode="External" /><Relationship Id="rId21" Type="http://schemas.openxmlformats.org/officeDocument/2006/relationships/hyperlink" Target="https://podminky.urs.cz/item/CS_URS_2024_01/997013814" TargetMode="External" /><Relationship Id="rId22" Type="http://schemas.openxmlformats.org/officeDocument/2006/relationships/hyperlink" Target="https://podminky.urs.cz/item/CS_URS_2024_01/997013847" TargetMode="External" /><Relationship Id="rId23" Type="http://schemas.openxmlformats.org/officeDocument/2006/relationships/hyperlink" Target="https://podminky.urs.cz/item/CS_URS_2024_01/997013861" TargetMode="External" /><Relationship Id="rId24" Type="http://schemas.openxmlformats.org/officeDocument/2006/relationships/hyperlink" Target="https://podminky.urs.cz/item/CS_URS_2024_01/997013862" TargetMode="External" /><Relationship Id="rId25" Type="http://schemas.openxmlformats.org/officeDocument/2006/relationships/hyperlink" Target="https://podminky.urs.cz/item/CS_URS_2024_01/997013863" TargetMode="External" /><Relationship Id="rId26" Type="http://schemas.openxmlformats.org/officeDocument/2006/relationships/hyperlink" Target="https://podminky.urs.cz/item/CS_URS_2024_01/997013867" TargetMode="External" /><Relationship Id="rId27" Type="http://schemas.openxmlformats.org/officeDocument/2006/relationships/hyperlink" Target="https://podminky.urs.cz/item/CS_URS_2024_01/997013871" TargetMode="External" /><Relationship Id="rId28" Type="http://schemas.openxmlformats.org/officeDocument/2006/relationships/hyperlink" Target="https://podminky.urs.cz/item/CS_URS_2024_01/713110811" TargetMode="External" /><Relationship Id="rId29" Type="http://schemas.openxmlformats.org/officeDocument/2006/relationships/hyperlink" Target="https://podminky.urs.cz/item/CS_URS_2024_01/713120811" TargetMode="External" /><Relationship Id="rId30" Type="http://schemas.openxmlformats.org/officeDocument/2006/relationships/hyperlink" Target="https://podminky.urs.cz/item/CS_URS_2024_01/725110814" TargetMode="External" /><Relationship Id="rId31" Type="http://schemas.openxmlformats.org/officeDocument/2006/relationships/hyperlink" Target="https://podminky.urs.cz/item/CS_URS_2024_01/725122817" TargetMode="External" /><Relationship Id="rId32" Type="http://schemas.openxmlformats.org/officeDocument/2006/relationships/hyperlink" Target="https://podminky.urs.cz/item/CS_URS_2024_01/725210821" TargetMode="External" /><Relationship Id="rId33" Type="http://schemas.openxmlformats.org/officeDocument/2006/relationships/hyperlink" Target="https://podminky.urs.cz/item/CS_URS_2024_01/725240812" TargetMode="External" /><Relationship Id="rId34" Type="http://schemas.openxmlformats.org/officeDocument/2006/relationships/hyperlink" Target="https://podminky.urs.cz/item/CS_URS_2024_01/725820801" TargetMode="External" /><Relationship Id="rId35" Type="http://schemas.openxmlformats.org/officeDocument/2006/relationships/hyperlink" Target="https://podminky.urs.cz/item/CS_URS_2024_01/725840850" TargetMode="External" /><Relationship Id="rId36" Type="http://schemas.openxmlformats.org/officeDocument/2006/relationships/hyperlink" Target="https://podminky.urs.cz/item/CS_URS_2024_01/732420812" TargetMode="External" /><Relationship Id="rId37" Type="http://schemas.openxmlformats.org/officeDocument/2006/relationships/hyperlink" Target="https://podminky.urs.cz/item/CS_URS_2024_01/733120819" TargetMode="External" /><Relationship Id="rId38" Type="http://schemas.openxmlformats.org/officeDocument/2006/relationships/hyperlink" Target="https://podminky.urs.cz/item/CS_URS_2024_01/735151811" TargetMode="External" /><Relationship Id="rId39" Type="http://schemas.openxmlformats.org/officeDocument/2006/relationships/hyperlink" Target="https://podminky.urs.cz/item/CS_URS_2024_01/741421813" TargetMode="External" /><Relationship Id="rId40" Type="http://schemas.openxmlformats.org/officeDocument/2006/relationships/hyperlink" Target="https://podminky.urs.cz/item/CS_URS_2024_01/741421833" TargetMode="External" /><Relationship Id="rId41" Type="http://schemas.openxmlformats.org/officeDocument/2006/relationships/hyperlink" Target="https://podminky.urs.cz/item/CS_URS_2024_01/741421843" TargetMode="External" /><Relationship Id="rId42" Type="http://schemas.openxmlformats.org/officeDocument/2006/relationships/hyperlink" Target="https://podminky.urs.cz/item/CS_URS_2024_01/741421861" TargetMode="External" /><Relationship Id="rId43" Type="http://schemas.openxmlformats.org/officeDocument/2006/relationships/hyperlink" Target="https://podminky.urs.cz/item/CS_URS_2024_01/741421871" TargetMode="External" /><Relationship Id="rId44" Type="http://schemas.openxmlformats.org/officeDocument/2006/relationships/hyperlink" Target="https://podminky.urs.cz/item/CS_URS_2024_01/762111811" TargetMode="External" /><Relationship Id="rId45" Type="http://schemas.openxmlformats.org/officeDocument/2006/relationships/hyperlink" Target="https://podminky.urs.cz/item/CS_URS_2024_01/762331812" TargetMode="External" /><Relationship Id="rId46" Type="http://schemas.openxmlformats.org/officeDocument/2006/relationships/hyperlink" Target="https://podminky.urs.cz/item/CS_URS_2024_01/762342812" TargetMode="External" /><Relationship Id="rId47" Type="http://schemas.openxmlformats.org/officeDocument/2006/relationships/hyperlink" Target="https://podminky.urs.cz/item/CS_URS_2024_01/762421815" TargetMode="External" /><Relationship Id="rId48" Type="http://schemas.openxmlformats.org/officeDocument/2006/relationships/hyperlink" Target="https://podminky.urs.cz/item/CS_URS_2024_01/762430812" TargetMode="External" /><Relationship Id="rId49" Type="http://schemas.openxmlformats.org/officeDocument/2006/relationships/hyperlink" Target="https://podminky.urs.cz/item/CS_URS_2024_01/762511843" TargetMode="External" /><Relationship Id="rId50" Type="http://schemas.openxmlformats.org/officeDocument/2006/relationships/hyperlink" Target="https://podminky.urs.cz/item/CS_URS_2024_01/762512811" TargetMode="External" /><Relationship Id="rId51" Type="http://schemas.openxmlformats.org/officeDocument/2006/relationships/hyperlink" Target="https://podminky.urs.cz/item/CS_URS_2024_01/762822830" TargetMode="External" /><Relationship Id="rId52" Type="http://schemas.openxmlformats.org/officeDocument/2006/relationships/hyperlink" Target="https://podminky.urs.cz/item/CS_URS_2024_01/762841812" TargetMode="External" /><Relationship Id="rId53" Type="http://schemas.openxmlformats.org/officeDocument/2006/relationships/hyperlink" Target="https://podminky.urs.cz/item/CS_URS_2024_01/764002801" TargetMode="External" /><Relationship Id="rId54" Type="http://schemas.openxmlformats.org/officeDocument/2006/relationships/hyperlink" Target="https://podminky.urs.cz/item/CS_URS_2024_01/764002812" TargetMode="External" /><Relationship Id="rId55" Type="http://schemas.openxmlformats.org/officeDocument/2006/relationships/hyperlink" Target="https://podminky.urs.cz/item/CS_URS_2024_01/764002821" TargetMode="External" /><Relationship Id="rId56" Type="http://schemas.openxmlformats.org/officeDocument/2006/relationships/hyperlink" Target="https://podminky.urs.cz/item/CS_URS_2024_01/764002851" TargetMode="External" /><Relationship Id="rId57" Type="http://schemas.openxmlformats.org/officeDocument/2006/relationships/hyperlink" Target="https://podminky.urs.cz/item/CS_URS_2024_01/764002871" TargetMode="External" /><Relationship Id="rId58" Type="http://schemas.openxmlformats.org/officeDocument/2006/relationships/hyperlink" Target="https://podminky.urs.cz/item/CS_URS_2024_01/764004801" TargetMode="External" /><Relationship Id="rId59" Type="http://schemas.openxmlformats.org/officeDocument/2006/relationships/hyperlink" Target="https://podminky.urs.cz/item/CS_URS_2024_01/764004841" TargetMode="External" /><Relationship Id="rId60" Type="http://schemas.openxmlformats.org/officeDocument/2006/relationships/hyperlink" Target="https://podminky.urs.cz/item/CS_URS_2024_01/764004861" TargetMode="External" /><Relationship Id="rId61" Type="http://schemas.openxmlformats.org/officeDocument/2006/relationships/hyperlink" Target="https://podminky.urs.cz/item/CS_URS_2024_01/765111801" TargetMode="External" /><Relationship Id="rId62" Type="http://schemas.openxmlformats.org/officeDocument/2006/relationships/hyperlink" Target="https://podminky.urs.cz/item/CS_URS_2024_01/765111811" TargetMode="External" /><Relationship Id="rId63" Type="http://schemas.openxmlformats.org/officeDocument/2006/relationships/hyperlink" Target="https://podminky.urs.cz/item/CS_URS_2024_01/765111861" TargetMode="External" /><Relationship Id="rId64" Type="http://schemas.openxmlformats.org/officeDocument/2006/relationships/hyperlink" Target="https://podminky.urs.cz/item/CS_URS_2024_01/765111881" TargetMode="External" /><Relationship Id="rId65" Type="http://schemas.openxmlformats.org/officeDocument/2006/relationships/hyperlink" Target="https://podminky.urs.cz/item/CS_URS_2024_01/765121801" TargetMode="External" /><Relationship Id="rId66" Type="http://schemas.openxmlformats.org/officeDocument/2006/relationships/hyperlink" Target="https://podminky.urs.cz/item/CS_URS_2024_01/765191901" TargetMode="External" /><Relationship Id="rId67" Type="http://schemas.openxmlformats.org/officeDocument/2006/relationships/hyperlink" Target="https://podminky.urs.cz/item/CS_URS_2024_01/765191911" TargetMode="External" /><Relationship Id="rId68" Type="http://schemas.openxmlformats.org/officeDocument/2006/relationships/hyperlink" Target="https://podminky.urs.cz/item/CS_URS_2024_01/765192811" TargetMode="External" /><Relationship Id="rId69" Type="http://schemas.openxmlformats.org/officeDocument/2006/relationships/hyperlink" Target="https://podminky.urs.cz/item/CS_URS_2024_01/767161821" TargetMode="External" /><Relationship Id="rId70" Type="http://schemas.openxmlformats.org/officeDocument/2006/relationships/hyperlink" Target="https://podminky.urs.cz/item/CS_URS_2024_01/767211801" TargetMode="External" /><Relationship Id="rId71" Type="http://schemas.openxmlformats.org/officeDocument/2006/relationships/hyperlink" Target="https://podminky.urs.cz/item/CS_URS_2024_01/767531811" TargetMode="External" /><Relationship Id="rId72" Type="http://schemas.openxmlformats.org/officeDocument/2006/relationships/hyperlink" Target="https://podminky.urs.cz/item/CS_URS_2024_01/767531821" TargetMode="External" /><Relationship Id="rId73" Type="http://schemas.openxmlformats.org/officeDocument/2006/relationships/hyperlink" Target="https://podminky.urs.cz/item/CS_URS_2024_01/767591801" TargetMode="External" /><Relationship Id="rId74" Type="http://schemas.openxmlformats.org/officeDocument/2006/relationships/hyperlink" Target="https://podminky.urs.cz/item/CS_URS_2024_01/767833801" TargetMode="External" /><Relationship Id="rId75" Type="http://schemas.openxmlformats.org/officeDocument/2006/relationships/hyperlink" Target="https://podminky.urs.cz/item/CS_URS_2024_01/767996701" TargetMode="External" /><Relationship Id="rId76" Type="http://schemas.openxmlformats.org/officeDocument/2006/relationships/hyperlink" Target="https://podminky.urs.cz/item/CS_URS_2024_01/776201811" TargetMode="External" /><Relationship Id="rId77" Type="http://schemas.openxmlformats.org/officeDocument/2006/relationships/hyperlink" Target="https://podminky.urs.cz/item/CS_URS_2024_01/776410811" TargetMode="External" /><Relationship Id="rId78" Type="http://schemas.openxmlformats.org/officeDocument/2006/relationships/hyperlink" Target="https://podminky.urs.cz/item/CS_URS_2024_01/218202016" TargetMode="External" /><Relationship Id="rId79" Type="http://schemas.openxmlformats.org/officeDocument/2006/relationships/hyperlink" Target="https://podminky.urs.cz/item/CS_URS_2024_01/218204002" TargetMode="External" /><Relationship Id="rId80" Type="http://schemas.openxmlformats.org/officeDocument/2006/relationships/hyperlink" Target="https://podminky.urs.cz/item/CS_URS_2024_01/218204105" TargetMode="External" /><Relationship Id="rId81" Type="http://schemas.openxmlformats.org/officeDocument/2006/relationships/hyperlink" Target="https://podminky.urs.cz/item/CS_URS_2024_01/218204121" TargetMode="External" /><Relationship Id="rId82" Type="http://schemas.openxmlformats.org/officeDocument/2006/relationships/hyperlink" Target="https://podminky.urs.cz/item/CS_URS_2024_01/218204201" TargetMode="External" /><Relationship Id="rId83" Type="http://schemas.openxmlformats.org/officeDocument/2006/relationships/hyperlink" Target="https://podminky.urs.cz/item/CS_URS_2024_01/468031111" TargetMode="External" /><Relationship Id="rId84" Type="http://schemas.openxmlformats.org/officeDocument/2006/relationships/hyperlink" Target="https://podminky.urs.cz/item/CS_URS_2024_01/094103000" TargetMode="External" /><Relationship Id="rId8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31251104"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32251103" TargetMode="External" /><Relationship Id="rId4" Type="http://schemas.openxmlformats.org/officeDocument/2006/relationships/hyperlink" Target="https://podminky.urs.cz/item/CS_URS_2024_01/162351103" TargetMode="External" /><Relationship Id="rId5" Type="http://schemas.openxmlformats.org/officeDocument/2006/relationships/hyperlink" Target="https://podminky.urs.cz/item/CS_URS_2024_01/162751117" TargetMode="External" /><Relationship Id="rId6" Type="http://schemas.openxmlformats.org/officeDocument/2006/relationships/hyperlink" Target="https://podminky.urs.cz/item/CS_URS_2024_01/162751119" TargetMode="External" /><Relationship Id="rId7" Type="http://schemas.openxmlformats.org/officeDocument/2006/relationships/hyperlink" Target="https://podminky.urs.cz/item/CS_URS_2024_01/1671511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71251201" TargetMode="External" /><Relationship Id="rId10" Type="http://schemas.openxmlformats.org/officeDocument/2006/relationships/hyperlink" Target="https://podminky.urs.cz/item/CS_URS_2024_01/174151101" TargetMode="External" /><Relationship Id="rId11" Type="http://schemas.openxmlformats.org/officeDocument/2006/relationships/hyperlink" Target="https://podminky.urs.cz/item/CS_URS_2024_01/175151101" TargetMode="External" /><Relationship Id="rId12" Type="http://schemas.openxmlformats.org/officeDocument/2006/relationships/hyperlink" Target="https://podminky.urs.cz/item/CS_URS_2024_02/219991113" TargetMode="External" /><Relationship Id="rId13" Type="http://schemas.openxmlformats.org/officeDocument/2006/relationships/hyperlink" Target="https://podminky.urs.cz/item/CS_URS_2024_02/270001102" TargetMode="External" /><Relationship Id="rId14" Type="http://schemas.openxmlformats.org/officeDocument/2006/relationships/hyperlink" Target="https://podminky.urs.cz/item/CS_URS_2024_01/271542211" TargetMode="External" /><Relationship Id="rId15" Type="http://schemas.openxmlformats.org/officeDocument/2006/relationships/hyperlink" Target="https://podminky.urs.cz/item/CS_URS_2024_01/271572211" TargetMode="External" /><Relationship Id="rId16" Type="http://schemas.openxmlformats.org/officeDocument/2006/relationships/hyperlink" Target="https://podminky.urs.cz/item/CS_URS_2024_01/274313611" TargetMode="External" /><Relationship Id="rId17" Type="http://schemas.openxmlformats.org/officeDocument/2006/relationships/hyperlink" Target="https://podminky.urs.cz/item/CS_URS_2024_01/275313611" TargetMode="External" /><Relationship Id="rId18" Type="http://schemas.openxmlformats.org/officeDocument/2006/relationships/hyperlink" Target="https://podminky.urs.cz/item/CS_URS_2024_01/279113134" TargetMode="External" /><Relationship Id="rId19" Type="http://schemas.openxmlformats.org/officeDocument/2006/relationships/hyperlink" Target="https://podminky.urs.cz/item/CS_URS_2024_01/279361821" TargetMode="External" /><Relationship Id="rId20" Type="http://schemas.openxmlformats.org/officeDocument/2006/relationships/hyperlink" Target="https://podminky.urs.cz/item/CS_URS_2024_01/430321313" TargetMode="External" /><Relationship Id="rId21" Type="http://schemas.openxmlformats.org/officeDocument/2006/relationships/hyperlink" Target="https://podminky.urs.cz/item/CS_URS_2024_01/430361821" TargetMode="External" /><Relationship Id="rId22" Type="http://schemas.openxmlformats.org/officeDocument/2006/relationships/hyperlink" Target="https://podminky.urs.cz/item/CS_URS_2024_01/431351121" TargetMode="External" /><Relationship Id="rId23" Type="http://schemas.openxmlformats.org/officeDocument/2006/relationships/hyperlink" Target="https://podminky.urs.cz/item/CS_URS_2024_01/431351122" TargetMode="External" /><Relationship Id="rId24" Type="http://schemas.openxmlformats.org/officeDocument/2006/relationships/hyperlink" Target="https://podminky.urs.cz/item/CS_URS_2024_01/451573111" TargetMode="External" /><Relationship Id="rId25" Type="http://schemas.openxmlformats.org/officeDocument/2006/relationships/hyperlink" Target="https://podminky.urs.cz/item/CS_URS_2024_01/622151021" TargetMode="External" /><Relationship Id="rId26" Type="http://schemas.openxmlformats.org/officeDocument/2006/relationships/hyperlink" Target="https://podminky.urs.cz/item/CS_URS_2024_01/622211011" TargetMode="External" /><Relationship Id="rId27" Type="http://schemas.openxmlformats.org/officeDocument/2006/relationships/hyperlink" Target="https://podminky.urs.cz/item/CS_URS_2024_01/622511112" TargetMode="External" /><Relationship Id="rId28" Type="http://schemas.openxmlformats.org/officeDocument/2006/relationships/hyperlink" Target="https://podminky.urs.cz/item/CS_URS_2024_02/632902221" TargetMode="External" /><Relationship Id="rId29" Type="http://schemas.openxmlformats.org/officeDocument/2006/relationships/hyperlink" Target="https://podminky.urs.cz/item/CS_URS_2024_01/637121112" TargetMode="External" /><Relationship Id="rId30" Type="http://schemas.openxmlformats.org/officeDocument/2006/relationships/hyperlink" Target="https://podminky.urs.cz/item/CS_URS_2024_01/637311131" TargetMode="External" /><Relationship Id="rId31" Type="http://schemas.openxmlformats.org/officeDocument/2006/relationships/hyperlink" Target="https://podminky.urs.cz/item/CS_URS_2024_01/644941112" TargetMode="External" /><Relationship Id="rId32" Type="http://schemas.openxmlformats.org/officeDocument/2006/relationships/hyperlink" Target="https://podminky.urs.cz/item/CS_URS_2024_01/871181141" TargetMode="External" /><Relationship Id="rId33" Type="http://schemas.openxmlformats.org/officeDocument/2006/relationships/hyperlink" Target="https://podminky.urs.cz/item/CS_URS_2024_01/877181101" TargetMode="External" /><Relationship Id="rId34" Type="http://schemas.openxmlformats.org/officeDocument/2006/relationships/hyperlink" Target="https://podminky.urs.cz/item/CS_URS_2024_01/877181110" TargetMode="External" /><Relationship Id="rId35" Type="http://schemas.openxmlformats.org/officeDocument/2006/relationships/hyperlink" Target="https://podminky.urs.cz/item/CS_URS_2024_01/877181118" TargetMode="External" /><Relationship Id="rId36" Type="http://schemas.openxmlformats.org/officeDocument/2006/relationships/hyperlink" Target="https://podminky.urs.cz/item/CS_URS_2024_01/879211111" TargetMode="External" /><Relationship Id="rId37" Type="http://schemas.openxmlformats.org/officeDocument/2006/relationships/hyperlink" Target="https://podminky.urs.cz/item/CS_URS_2024_01/892233122" TargetMode="External" /><Relationship Id="rId38" Type="http://schemas.openxmlformats.org/officeDocument/2006/relationships/hyperlink" Target="https://podminky.urs.cz/item/CS_URS_2024_01/892241111" TargetMode="External" /><Relationship Id="rId39" Type="http://schemas.openxmlformats.org/officeDocument/2006/relationships/hyperlink" Target="https://podminky.urs.cz/item/CS_URS_2024_01/899722111" TargetMode="External" /><Relationship Id="rId40" Type="http://schemas.openxmlformats.org/officeDocument/2006/relationships/hyperlink" Target="https://podminky.urs.cz/item/CS_URS_2024_01/998011001" TargetMode="External" /><Relationship Id="rId41" Type="http://schemas.openxmlformats.org/officeDocument/2006/relationships/hyperlink" Target="https://podminky.urs.cz/item/CS_URS_2024_01/721173401" TargetMode="External" /><Relationship Id="rId42" Type="http://schemas.openxmlformats.org/officeDocument/2006/relationships/hyperlink" Target="https://podminky.urs.cz/item/CS_URS_2024_01/721173402" TargetMode="External" /><Relationship Id="rId43" Type="http://schemas.openxmlformats.org/officeDocument/2006/relationships/hyperlink" Target="https://podminky.urs.cz/item/CS_URS_2024_01/721173403" TargetMode="External" /><Relationship Id="rId44" Type="http://schemas.openxmlformats.org/officeDocument/2006/relationships/hyperlink" Target="https://podminky.urs.cz/item/CS_URS_2024_01/721290111" TargetMode="External" /><Relationship Id="rId45" Type="http://schemas.openxmlformats.org/officeDocument/2006/relationships/hyperlink" Target="https://podminky.urs.cz/item/CS_URS_2024_01/998721201" TargetMode="External" /><Relationship Id="rId46" Type="http://schemas.openxmlformats.org/officeDocument/2006/relationships/hyperlink" Target="https://podminky.urs.cz/item/CS_URS_2024_02/767223222" TargetMode="External" /><Relationship Id="rId47" Type="http://schemas.openxmlformats.org/officeDocument/2006/relationships/hyperlink" Target="https://podminky.urs.cz/item/CS_URS_2024_01/998767201" TargetMode="External" /><Relationship Id="rId48" Type="http://schemas.openxmlformats.org/officeDocument/2006/relationships/hyperlink" Target="https://podminky.urs.cz/item/CS_URS_2024_01/771121011" TargetMode="External" /><Relationship Id="rId49" Type="http://schemas.openxmlformats.org/officeDocument/2006/relationships/hyperlink" Target="https://podminky.urs.cz/item/CS_URS_2024_01/771274232" TargetMode="External" /><Relationship Id="rId50" Type="http://schemas.openxmlformats.org/officeDocument/2006/relationships/hyperlink" Target="https://podminky.urs.cz/item/CS_URS_2024_01/771574416" TargetMode="External" /><Relationship Id="rId51" Type="http://schemas.openxmlformats.org/officeDocument/2006/relationships/hyperlink" Target="https://podminky.urs.cz/item/CS_URS_2024_01/771574476" TargetMode="External" /><Relationship Id="rId52" Type="http://schemas.openxmlformats.org/officeDocument/2006/relationships/hyperlink" Target="https://podminky.urs.cz/item/CS_URS_2024_01/998771101" TargetMode="External" /><Relationship Id="rId53" Type="http://schemas.openxmlformats.org/officeDocument/2006/relationships/hyperlink" Target="https://podminky.urs.cz/item/CS_URS_2024_01/210220020" TargetMode="External" /><Relationship Id="rId54" Type="http://schemas.openxmlformats.org/officeDocument/2006/relationships/hyperlink" Target="https://podminky.urs.cz/item/CS_URS_2024_01/210220022" TargetMode="External" /><Relationship Id="rId55" Type="http://schemas.openxmlformats.org/officeDocument/2006/relationships/hyperlink" Target="https://podminky.urs.cz/item/CS_URS_2024_01/210220101" TargetMode="External" /><Relationship Id="rId56" Type="http://schemas.openxmlformats.org/officeDocument/2006/relationships/hyperlink" Target="https://podminky.urs.cz/item/CS_URS_2024_01/210220301" TargetMode="External" /><Relationship Id="rId57" Type="http://schemas.openxmlformats.org/officeDocument/2006/relationships/hyperlink" Target="https://podminky.urs.cz/item/CS_URS_2024_01/210220302" TargetMode="External" /><Relationship Id="rId58" Type="http://schemas.openxmlformats.org/officeDocument/2006/relationships/hyperlink" Target="https://podminky.urs.cz/item/CS_URS_2024_01/210220361" TargetMode="External" /><Relationship Id="rId59" Type="http://schemas.openxmlformats.org/officeDocument/2006/relationships/hyperlink" Target="https://podminky.urs.cz/item/CS_URS_2024_01/210220372" TargetMode="External" /><Relationship Id="rId60" Type="http://schemas.openxmlformats.org/officeDocument/2006/relationships/hyperlink" Target="https://podminky.urs.cz/item/CS_URS_2024_01/210220391" TargetMode="External" /><Relationship Id="rId61" Type="http://schemas.openxmlformats.org/officeDocument/2006/relationships/hyperlink" Target="https://podminky.urs.cz/item/CS_URS_2024_01/210220401" TargetMode="External" /><Relationship Id="rId62" Type="http://schemas.openxmlformats.org/officeDocument/2006/relationships/hyperlink" Target="https://podminky.urs.cz/item/CS_URS_2024_01/210280211" TargetMode="External" /><Relationship Id="rId63" Type="http://schemas.openxmlformats.org/officeDocument/2006/relationships/hyperlink" Target="https://podminky.urs.cz/item/CS_URS_2024_01/210280215" TargetMode="External" /><Relationship Id="rId64" Type="http://schemas.openxmlformats.org/officeDocument/2006/relationships/hyperlink" Target="https://podminky.urs.cz/item/CS_URS_2024_01/210280221" TargetMode="External" /><Relationship Id="rId65" Type="http://schemas.openxmlformats.org/officeDocument/2006/relationships/hyperlink" Target="https://podminky.urs.cz/item/CS_URS_2024_01/210812015" TargetMode="External" /><Relationship Id="rId66" Type="http://schemas.openxmlformats.org/officeDocument/2006/relationships/hyperlink" Target="https://podminky.urs.cz/item/CS_URS_2024_01/460661111" TargetMode="External" /><Relationship Id="rId67" Type="http://schemas.openxmlformats.org/officeDocument/2006/relationships/hyperlink" Target="https://podminky.urs.cz/item/CS_URS_2024_01/460791212" TargetMode="External" /><Relationship Id="rId6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030001000" TargetMode="External" /><Relationship Id="rId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19</v>
      </c>
      <c r="AO17" s="21"/>
      <c r="AP17" s="21"/>
      <c r="AQ17" s="21"/>
      <c r="AR17" s="19"/>
      <c r="BE17" s="30"/>
      <c r="BS17" s="16" t="s">
        <v>4</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36</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E28" s="30"/>
    </row>
    <row r="29" s="3" customFormat="1" ht="14.4" customHeight="1">
      <c r="A29" s="3"/>
      <c r="B29" s="45"/>
      <c r="C29" s="46"/>
      <c r="D29" s="31" t="s">
        <v>41</v>
      </c>
      <c r="E29" s="46"/>
      <c r="F29" s="31" t="s">
        <v>42</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43</v>
      </c>
      <c r="G30" s="46"/>
      <c r="H30" s="46"/>
      <c r="I30" s="46"/>
      <c r="J30" s="46"/>
      <c r="K30" s="46"/>
      <c r="L30" s="47">
        <v>0.12</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44</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45</v>
      </c>
      <c r="G32" s="46"/>
      <c r="H32" s="46"/>
      <c r="I32" s="46"/>
      <c r="J32" s="46"/>
      <c r="K32" s="46"/>
      <c r="L32" s="47">
        <v>0.12</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46</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47</v>
      </c>
      <c r="E35" s="53"/>
      <c r="F35" s="53"/>
      <c r="G35" s="53"/>
      <c r="H35" s="53"/>
      <c r="I35" s="53"/>
      <c r="J35" s="53"/>
      <c r="K35" s="53"/>
      <c r="L35" s="53"/>
      <c r="M35" s="53"/>
      <c r="N35" s="53"/>
      <c r="O35" s="53"/>
      <c r="P35" s="53"/>
      <c r="Q35" s="53"/>
      <c r="R35" s="53"/>
      <c r="S35" s="53"/>
      <c r="T35" s="54" t="s">
        <v>48</v>
      </c>
      <c r="U35" s="53"/>
      <c r="V35" s="53"/>
      <c r="W35" s="53"/>
      <c r="X35" s="55" t="s">
        <v>49</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002/2024</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Demolice a Výstavba objektu - Zázemí cestářství Mšeno</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kú. Mšeno, pozemek č.808, parc.č.1090/13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20.11.2024</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25.65" customHeight="1">
      <c r="A49" s="37"/>
      <c r="B49" s="38"/>
      <c r="C49" s="31" t="s">
        <v>25</v>
      </c>
      <c r="D49" s="39"/>
      <c r="E49" s="39"/>
      <c r="F49" s="39"/>
      <c r="G49" s="39"/>
      <c r="H49" s="39"/>
      <c r="I49" s="39"/>
      <c r="J49" s="39"/>
      <c r="K49" s="39"/>
      <c r="L49" s="63" t="str">
        <f>IF(E11= "","",E11)</f>
        <v>Krajská správa a údržba silnic SK, p.o.</v>
      </c>
      <c r="M49" s="39"/>
      <c r="N49" s="39"/>
      <c r="O49" s="39"/>
      <c r="P49" s="39"/>
      <c r="Q49" s="39"/>
      <c r="R49" s="39"/>
      <c r="S49" s="39"/>
      <c r="T49" s="39"/>
      <c r="U49" s="39"/>
      <c r="V49" s="39"/>
      <c r="W49" s="39"/>
      <c r="X49" s="39"/>
      <c r="Y49" s="39"/>
      <c r="Z49" s="39"/>
      <c r="AA49" s="39"/>
      <c r="AB49" s="39"/>
      <c r="AC49" s="39"/>
      <c r="AD49" s="39"/>
      <c r="AE49" s="39"/>
      <c r="AF49" s="39"/>
      <c r="AG49" s="39"/>
      <c r="AH49" s="39"/>
      <c r="AI49" s="31" t="s">
        <v>31</v>
      </c>
      <c r="AJ49" s="39"/>
      <c r="AK49" s="39"/>
      <c r="AL49" s="39"/>
      <c r="AM49" s="72" t="str">
        <f>IF(E17="","",E17)</f>
        <v>KFJ, s.r.o. Kostelec nad Černými lesy</v>
      </c>
      <c r="AN49" s="63"/>
      <c r="AO49" s="63"/>
      <c r="AP49" s="63"/>
      <c r="AQ49" s="39"/>
      <c r="AR49" s="43"/>
      <c r="AS49" s="73" t="s">
        <v>51</v>
      </c>
      <c r="AT49" s="74"/>
      <c r="AU49" s="75"/>
      <c r="AV49" s="75"/>
      <c r="AW49" s="75"/>
      <c r="AX49" s="75"/>
      <c r="AY49" s="75"/>
      <c r="AZ49" s="75"/>
      <c r="BA49" s="75"/>
      <c r="BB49" s="75"/>
      <c r="BC49" s="75"/>
      <c r="BD49" s="76"/>
      <c r="BE49" s="37"/>
    </row>
    <row r="50" s="2" customFormat="1" ht="15.15" customHeight="1">
      <c r="A50" s="37"/>
      <c r="B50" s="38"/>
      <c r="C50" s="31" t="s">
        <v>29</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33</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52</v>
      </c>
      <c r="D52" s="86"/>
      <c r="E52" s="86"/>
      <c r="F52" s="86"/>
      <c r="G52" s="86"/>
      <c r="H52" s="87"/>
      <c r="I52" s="88" t="s">
        <v>53</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54</v>
      </c>
      <c r="AH52" s="86"/>
      <c r="AI52" s="86"/>
      <c r="AJ52" s="86"/>
      <c r="AK52" s="86"/>
      <c r="AL52" s="86"/>
      <c r="AM52" s="86"/>
      <c r="AN52" s="88" t="s">
        <v>55</v>
      </c>
      <c r="AO52" s="86"/>
      <c r="AP52" s="86"/>
      <c r="AQ52" s="90" t="s">
        <v>56</v>
      </c>
      <c r="AR52" s="43"/>
      <c r="AS52" s="91" t="s">
        <v>57</v>
      </c>
      <c r="AT52" s="92" t="s">
        <v>58</v>
      </c>
      <c r="AU52" s="92" t="s">
        <v>59</v>
      </c>
      <c r="AV52" s="92" t="s">
        <v>60</v>
      </c>
      <c r="AW52" s="92" t="s">
        <v>61</v>
      </c>
      <c r="AX52" s="92" t="s">
        <v>62</v>
      </c>
      <c r="AY52" s="92" t="s">
        <v>63</v>
      </c>
      <c r="AZ52" s="92" t="s">
        <v>64</v>
      </c>
      <c r="BA52" s="92" t="s">
        <v>65</v>
      </c>
      <c r="BB52" s="92" t="s">
        <v>66</v>
      </c>
      <c r="BC52" s="92" t="s">
        <v>67</v>
      </c>
      <c r="BD52" s="93" t="s">
        <v>68</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69</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ROUND(SUM(AG55:AG58),2)</f>
        <v>0</v>
      </c>
      <c r="AH54" s="100"/>
      <c r="AI54" s="100"/>
      <c r="AJ54" s="100"/>
      <c r="AK54" s="100"/>
      <c r="AL54" s="100"/>
      <c r="AM54" s="100"/>
      <c r="AN54" s="101">
        <f>SUM(AG54,AT54)</f>
        <v>0</v>
      </c>
      <c r="AO54" s="101"/>
      <c r="AP54" s="101"/>
      <c r="AQ54" s="102" t="s">
        <v>19</v>
      </c>
      <c r="AR54" s="103"/>
      <c r="AS54" s="104">
        <f>ROUND(SUM(AS55:AS58),2)</f>
        <v>0</v>
      </c>
      <c r="AT54" s="105">
        <f>ROUND(SUM(AV54:AW54),2)</f>
        <v>0</v>
      </c>
      <c r="AU54" s="106">
        <f>ROUND(SUM(AU55:AU58),5)</f>
        <v>0</v>
      </c>
      <c r="AV54" s="105">
        <f>ROUND(AZ54*L29,2)</f>
        <v>0</v>
      </c>
      <c r="AW54" s="105">
        <f>ROUND(BA54*L30,2)</f>
        <v>0</v>
      </c>
      <c r="AX54" s="105">
        <f>ROUND(BB54*L29,2)</f>
        <v>0</v>
      </c>
      <c r="AY54" s="105">
        <f>ROUND(BC54*L30,2)</f>
        <v>0</v>
      </c>
      <c r="AZ54" s="105">
        <f>ROUND(SUM(AZ55:AZ58),2)</f>
        <v>0</v>
      </c>
      <c r="BA54" s="105">
        <f>ROUND(SUM(BA55:BA58),2)</f>
        <v>0</v>
      </c>
      <c r="BB54" s="105">
        <f>ROUND(SUM(BB55:BB58),2)</f>
        <v>0</v>
      </c>
      <c r="BC54" s="105">
        <f>ROUND(SUM(BC55:BC58),2)</f>
        <v>0</v>
      </c>
      <c r="BD54" s="107">
        <f>ROUND(SUM(BD55:BD58),2)</f>
        <v>0</v>
      </c>
      <c r="BE54" s="6"/>
      <c r="BS54" s="108" t="s">
        <v>70</v>
      </c>
      <c r="BT54" s="108" t="s">
        <v>71</v>
      </c>
      <c r="BU54" s="109" t="s">
        <v>72</v>
      </c>
      <c r="BV54" s="108" t="s">
        <v>73</v>
      </c>
      <c r="BW54" s="108" t="s">
        <v>5</v>
      </c>
      <c r="BX54" s="108" t="s">
        <v>74</v>
      </c>
      <c r="CL54" s="108" t="s">
        <v>19</v>
      </c>
    </row>
    <row r="55" s="7" customFormat="1" ht="16.5" customHeight="1">
      <c r="A55" s="110" t="s">
        <v>75</v>
      </c>
      <c r="B55" s="111"/>
      <c r="C55" s="112"/>
      <c r="D55" s="113" t="s">
        <v>76</v>
      </c>
      <c r="E55" s="113"/>
      <c r="F55" s="113"/>
      <c r="G55" s="113"/>
      <c r="H55" s="113"/>
      <c r="I55" s="114"/>
      <c r="J55" s="113" t="s">
        <v>77</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'00 - Demolice objek...'!J30</f>
        <v>0</v>
      </c>
      <c r="AH55" s="114"/>
      <c r="AI55" s="114"/>
      <c r="AJ55" s="114"/>
      <c r="AK55" s="114"/>
      <c r="AL55" s="114"/>
      <c r="AM55" s="114"/>
      <c r="AN55" s="115">
        <f>SUM(AG55,AT55)</f>
        <v>0</v>
      </c>
      <c r="AO55" s="114"/>
      <c r="AP55" s="114"/>
      <c r="AQ55" s="116" t="s">
        <v>78</v>
      </c>
      <c r="AR55" s="117"/>
      <c r="AS55" s="118">
        <v>0</v>
      </c>
      <c r="AT55" s="119">
        <f>ROUND(SUM(AV55:AW55),2)</f>
        <v>0</v>
      </c>
      <c r="AU55" s="120">
        <f>'00 - Demolice objek...'!P102</f>
        <v>0</v>
      </c>
      <c r="AV55" s="119">
        <f>'00 - Demolice objek...'!J33</f>
        <v>0</v>
      </c>
      <c r="AW55" s="119">
        <f>'00 - Demolice objek...'!J34</f>
        <v>0</v>
      </c>
      <c r="AX55" s="119">
        <f>'00 - Demolice objek...'!J35</f>
        <v>0</v>
      </c>
      <c r="AY55" s="119">
        <f>'00 - Demolice objek...'!J36</f>
        <v>0</v>
      </c>
      <c r="AZ55" s="119">
        <f>'00 - Demolice objek...'!F33</f>
        <v>0</v>
      </c>
      <c r="BA55" s="119">
        <f>'00 - Demolice objek...'!F34</f>
        <v>0</v>
      </c>
      <c r="BB55" s="119">
        <f>'00 - Demolice objek...'!F35</f>
        <v>0</v>
      </c>
      <c r="BC55" s="119">
        <f>'00 - Demolice objek...'!F36</f>
        <v>0</v>
      </c>
      <c r="BD55" s="121">
        <f>'00 - Demolice objek...'!F37</f>
        <v>0</v>
      </c>
      <c r="BE55" s="7"/>
      <c r="BT55" s="122" t="s">
        <v>79</v>
      </c>
      <c r="BV55" s="122" t="s">
        <v>73</v>
      </c>
      <c r="BW55" s="122" t="s">
        <v>80</v>
      </c>
      <c r="BX55" s="122" t="s">
        <v>5</v>
      </c>
      <c r="CL55" s="122" t="s">
        <v>19</v>
      </c>
      <c r="CM55" s="122" t="s">
        <v>81</v>
      </c>
    </row>
    <row r="56" s="7" customFormat="1" ht="16.5" customHeight="1">
      <c r="A56" s="110" t="s">
        <v>75</v>
      </c>
      <c r="B56" s="111"/>
      <c r="C56" s="112"/>
      <c r="D56" s="113" t="s">
        <v>82</v>
      </c>
      <c r="E56" s="113"/>
      <c r="F56" s="113"/>
      <c r="G56" s="113"/>
      <c r="H56" s="113"/>
      <c r="I56" s="114"/>
      <c r="J56" s="113" t="s">
        <v>83</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'01 - Založení stavby'!J30</f>
        <v>0</v>
      </c>
      <c r="AH56" s="114"/>
      <c r="AI56" s="114"/>
      <c r="AJ56" s="114"/>
      <c r="AK56" s="114"/>
      <c r="AL56" s="114"/>
      <c r="AM56" s="114"/>
      <c r="AN56" s="115">
        <f>SUM(AG56,AT56)</f>
        <v>0</v>
      </c>
      <c r="AO56" s="114"/>
      <c r="AP56" s="114"/>
      <c r="AQ56" s="116" t="s">
        <v>78</v>
      </c>
      <c r="AR56" s="117"/>
      <c r="AS56" s="118">
        <v>0</v>
      </c>
      <c r="AT56" s="119">
        <f>ROUND(SUM(AV56:AW56),2)</f>
        <v>0</v>
      </c>
      <c r="AU56" s="120">
        <f>'01 - Založení stavby'!P95</f>
        <v>0</v>
      </c>
      <c r="AV56" s="119">
        <f>'01 - Založení stavby'!J33</f>
        <v>0</v>
      </c>
      <c r="AW56" s="119">
        <f>'01 - Založení stavby'!J34</f>
        <v>0</v>
      </c>
      <c r="AX56" s="119">
        <f>'01 - Založení stavby'!J35</f>
        <v>0</v>
      </c>
      <c r="AY56" s="119">
        <f>'01 - Založení stavby'!J36</f>
        <v>0</v>
      </c>
      <c r="AZ56" s="119">
        <f>'01 - Založení stavby'!F33</f>
        <v>0</v>
      </c>
      <c r="BA56" s="119">
        <f>'01 - Založení stavby'!F34</f>
        <v>0</v>
      </c>
      <c r="BB56" s="119">
        <f>'01 - Založení stavby'!F35</f>
        <v>0</v>
      </c>
      <c r="BC56" s="119">
        <f>'01 - Založení stavby'!F36</f>
        <v>0</v>
      </c>
      <c r="BD56" s="121">
        <f>'01 - Založení stavby'!F37</f>
        <v>0</v>
      </c>
      <c r="BE56" s="7"/>
      <c r="BT56" s="122" t="s">
        <v>79</v>
      </c>
      <c r="BV56" s="122" t="s">
        <v>73</v>
      </c>
      <c r="BW56" s="122" t="s">
        <v>84</v>
      </c>
      <c r="BX56" s="122" t="s">
        <v>5</v>
      </c>
      <c r="CL56" s="122" t="s">
        <v>19</v>
      </c>
      <c r="CM56" s="122" t="s">
        <v>81</v>
      </c>
    </row>
    <row r="57" s="7" customFormat="1" ht="16.5" customHeight="1">
      <c r="A57" s="110" t="s">
        <v>75</v>
      </c>
      <c r="B57" s="111"/>
      <c r="C57" s="112"/>
      <c r="D57" s="113" t="s">
        <v>85</v>
      </c>
      <c r="E57" s="113"/>
      <c r="F57" s="113"/>
      <c r="G57" s="113"/>
      <c r="H57" s="113"/>
      <c r="I57" s="114"/>
      <c r="J57" s="113" t="s">
        <v>86</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'02 - Kontejnerová stavba'!J30</f>
        <v>0</v>
      </c>
      <c r="AH57" s="114"/>
      <c r="AI57" s="114"/>
      <c r="AJ57" s="114"/>
      <c r="AK57" s="114"/>
      <c r="AL57" s="114"/>
      <c r="AM57" s="114"/>
      <c r="AN57" s="115">
        <f>SUM(AG57,AT57)</f>
        <v>0</v>
      </c>
      <c r="AO57" s="114"/>
      <c r="AP57" s="114"/>
      <c r="AQ57" s="116" t="s">
        <v>78</v>
      </c>
      <c r="AR57" s="117"/>
      <c r="AS57" s="118">
        <v>0</v>
      </c>
      <c r="AT57" s="119">
        <f>ROUND(SUM(AV57:AW57),2)</f>
        <v>0</v>
      </c>
      <c r="AU57" s="120">
        <f>'02 - Kontejnerová stavba'!P103</f>
        <v>0</v>
      </c>
      <c r="AV57" s="119">
        <f>'02 - Kontejnerová stavba'!J33</f>
        <v>0</v>
      </c>
      <c r="AW57" s="119">
        <f>'02 - Kontejnerová stavba'!J34</f>
        <v>0</v>
      </c>
      <c r="AX57" s="119">
        <f>'02 - Kontejnerová stavba'!J35</f>
        <v>0</v>
      </c>
      <c r="AY57" s="119">
        <f>'02 - Kontejnerová stavba'!J36</f>
        <v>0</v>
      </c>
      <c r="AZ57" s="119">
        <f>'02 - Kontejnerová stavba'!F33</f>
        <v>0</v>
      </c>
      <c r="BA57" s="119">
        <f>'02 - Kontejnerová stavba'!F34</f>
        <v>0</v>
      </c>
      <c r="BB57" s="119">
        <f>'02 - Kontejnerová stavba'!F35</f>
        <v>0</v>
      </c>
      <c r="BC57" s="119">
        <f>'02 - Kontejnerová stavba'!F36</f>
        <v>0</v>
      </c>
      <c r="BD57" s="121">
        <f>'02 - Kontejnerová stavba'!F37</f>
        <v>0</v>
      </c>
      <c r="BE57" s="7"/>
      <c r="BT57" s="122" t="s">
        <v>79</v>
      </c>
      <c r="BV57" s="122" t="s">
        <v>73</v>
      </c>
      <c r="BW57" s="122" t="s">
        <v>87</v>
      </c>
      <c r="BX57" s="122" t="s">
        <v>5</v>
      </c>
      <c r="CL57" s="122" t="s">
        <v>19</v>
      </c>
      <c r="CM57" s="122" t="s">
        <v>81</v>
      </c>
    </row>
    <row r="58" s="7" customFormat="1" ht="16.5" customHeight="1">
      <c r="A58" s="110" t="s">
        <v>75</v>
      </c>
      <c r="B58" s="111"/>
      <c r="C58" s="112"/>
      <c r="D58" s="113" t="s">
        <v>88</v>
      </c>
      <c r="E58" s="113"/>
      <c r="F58" s="113"/>
      <c r="G58" s="113"/>
      <c r="H58" s="113"/>
      <c r="I58" s="114"/>
      <c r="J58" s="113" t="s">
        <v>89</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'VRN - Vedlejší rozpočtové...'!J30</f>
        <v>0</v>
      </c>
      <c r="AH58" s="114"/>
      <c r="AI58" s="114"/>
      <c r="AJ58" s="114"/>
      <c r="AK58" s="114"/>
      <c r="AL58" s="114"/>
      <c r="AM58" s="114"/>
      <c r="AN58" s="115">
        <f>SUM(AG58,AT58)</f>
        <v>0</v>
      </c>
      <c r="AO58" s="114"/>
      <c r="AP58" s="114"/>
      <c r="AQ58" s="116" t="s">
        <v>78</v>
      </c>
      <c r="AR58" s="117"/>
      <c r="AS58" s="123">
        <v>0</v>
      </c>
      <c r="AT58" s="124">
        <f>ROUND(SUM(AV58:AW58),2)</f>
        <v>0</v>
      </c>
      <c r="AU58" s="125">
        <f>'VRN - Vedlejší rozpočtové...'!P82</f>
        <v>0</v>
      </c>
      <c r="AV58" s="124">
        <f>'VRN - Vedlejší rozpočtové...'!J33</f>
        <v>0</v>
      </c>
      <c r="AW58" s="124">
        <f>'VRN - Vedlejší rozpočtové...'!J34</f>
        <v>0</v>
      </c>
      <c r="AX58" s="124">
        <f>'VRN - Vedlejší rozpočtové...'!J35</f>
        <v>0</v>
      </c>
      <c r="AY58" s="124">
        <f>'VRN - Vedlejší rozpočtové...'!J36</f>
        <v>0</v>
      </c>
      <c r="AZ58" s="124">
        <f>'VRN - Vedlejší rozpočtové...'!F33</f>
        <v>0</v>
      </c>
      <c r="BA58" s="124">
        <f>'VRN - Vedlejší rozpočtové...'!F34</f>
        <v>0</v>
      </c>
      <c r="BB58" s="124">
        <f>'VRN - Vedlejší rozpočtové...'!F35</f>
        <v>0</v>
      </c>
      <c r="BC58" s="124">
        <f>'VRN - Vedlejší rozpočtové...'!F36</f>
        <v>0</v>
      </c>
      <c r="BD58" s="126">
        <f>'VRN - Vedlejší rozpočtové...'!F37</f>
        <v>0</v>
      </c>
      <c r="BE58" s="7"/>
      <c r="BT58" s="122" t="s">
        <v>79</v>
      </c>
      <c r="BV58" s="122" t="s">
        <v>73</v>
      </c>
      <c r="BW58" s="122" t="s">
        <v>90</v>
      </c>
      <c r="BX58" s="122" t="s">
        <v>5</v>
      </c>
      <c r="CL58" s="122" t="s">
        <v>19</v>
      </c>
      <c r="CM58" s="122" t="s">
        <v>81</v>
      </c>
    </row>
    <row r="59" s="2" customFormat="1" ht="30" customHeight="1">
      <c r="A59" s="37"/>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43"/>
      <c r="AS59" s="37"/>
      <c r="AT59" s="37"/>
      <c r="AU59" s="37"/>
      <c r="AV59" s="37"/>
      <c r="AW59" s="37"/>
      <c r="AX59" s="37"/>
      <c r="AY59" s="37"/>
      <c r="AZ59" s="37"/>
      <c r="BA59" s="37"/>
      <c r="BB59" s="37"/>
      <c r="BC59" s="37"/>
      <c r="BD59" s="37"/>
      <c r="BE59" s="37"/>
    </row>
    <row r="60" s="2" customFormat="1" ht="6.96" customHeight="1">
      <c r="A60" s="37"/>
      <c r="B60" s="58"/>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43"/>
      <c r="AS60" s="37"/>
      <c r="AT60" s="37"/>
      <c r="AU60" s="37"/>
      <c r="AV60" s="37"/>
      <c r="AW60" s="37"/>
      <c r="AX60" s="37"/>
      <c r="AY60" s="37"/>
      <c r="AZ60" s="37"/>
      <c r="BA60" s="37"/>
      <c r="BB60" s="37"/>
      <c r="BC60" s="37"/>
      <c r="BD60" s="37"/>
      <c r="BE60" s="37"/>
    </row>
  </sheetData>
  <sheetProtection sheet="1" formatColumns="0" formatRows="0" objects="1" scenarios="1" spinCount="100000" saltValue="snT4pXr51t6Fzfp8ZQgjiG1J+pmr524P5Rewy/glVLEzUU5fDXIgPsxfmEysPnYR2MKHQujvz3iC4yQH5Pwo7g==" hashValue="y4yXImfQSQaSBDwWY4CxqJBQLXjodi0YJuC3wiLnWKiGT7b6zlGGiEl0yLMWzWKQqFnyXNhDxTahf/7mvd10xA=="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 - Demolice objek...'!C2" display="/"/>
    <hyperlink ref="A56" location="'01 - Založení stavby'!C2" display="/"/>
    <hyperlink ref="A57" location="'02 - Kontejnerová stavba'!C2" display="/"/>
    <hyperlink ref="A5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80</v>
      </c>
    </row>
    <row r="3" s="1" customFormat="1" ht="6.96" customHeight="1">
      <c r="B3" s="127"/>
      <c r="C3" s="128"/>
      <c r="D3" s="128"/>
      <c r="E3" s="128"/>
      <c r="F3" s="128"/>
      <c r="G3" s="128"/>
      <c r="H3" s="128"/>
      <c r="I3" s="128"/>
      <c r="J3" s="128"/>
      <c r="K3" s="128"/>
      <c r="L3" s="19"/>
      <c r="AT3" s="16" t="s">
        <v>81</v>
      </c>
    </row>
    <row r="4" s="1" customFormat="1" ht="24.96" customHeight="1">
      <c r="B4" s="19"/>
      <c r="D4" s="129" t="s">
        <v>91</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92</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93</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35</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37</v>
      </c>
      <c r="E30" s="37"/>
      <c r="F30" s="37"/>
      <c r="G30" s="37"/>
      <c r="H30" s="37"/>
      <c r="I30" s="37"/>
      <c r="J30" s="143">
        <f>ROUND(J102,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39</v>
      </c>
      <c r="G32" s="37"/>
      <c r="H32" s="37"/>
      <c r="I32" s="144" t="s">
        <v>38</v>
      </c>
      <c r="J32" s="144" t="s">
        <v>40</v>
      </c>
      <c r="K32" s="37"/>
      <c r="L32" s="133"/>
      <c r="S32" s="37"/>
      <c r="T32" s="37"/>
      <c r="U32" s="37"/>
      <c r="V32" s="37"/>
      <c r="W32" s="37"/>
      <c r="X32" s="37"/>
      <c r="Y32" s="37"/>
      <c r="Z32" s="37"/>
      <c r="AA32" s="37"/>
      <c r="AB32" s="37"/>
      <c r="AC32" s="37"/>
      <c r="AD32" s="37"/>
      <c r="AE32" s="37"/>
    </row>
    <row r="33" s="2" customFormat="1" ht="14.4" customHeight="1">
      <c r="A33" s="37"/>
      <c r="B33" s="43"/>
      <c r="C33" s="37"/>
      <c r="D33" s="145" t="s">
        <v>41</v>
      </c>
      <c r="E33" s="131" t="s">
        <v>42</v>
      </c>
      <c r="F33" s="146">
        <f>ROUND((SUM(BE102:BE300)),  2)</f>
        <v>0</v>
      </c>
      <c r="G33" s="37"/>
      <c r="H33" s="37"/>
      <c r="I33" s="147">
        <v>0.20999999999999999</v>
      </c>
      <c r="J33" s="146">
        <f>ROUND(((SUM(BE102:BE300))*I33),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43</v>
      </c>
      <c r="F34" s="146">
        <f>ROUND((SUM(BF102:BF300)),  2)</f>
        <v>0</v>
      </c>
      <c r="G34" s="37"/>
      <c r="H34" s="37"/>
      <c r="I34" s="147">
        <v>0.12</v>
      </c>
      <c r="J34" s="146">
        <f>ROUND(((SUM(BF102:BF300))*I34),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44</v>
      </c>
      <c r="F35" s="146">
        <f>ROUND((SUM(BG102:BG300)),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45</v>
      </c>
      <c r="F36" s="146">
        <f>ROUND((SUM(BH102:BH300)),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46</v>
      </c>
      <c r="F37" s="146">
        <f>ROUND((SUM(BI102:BI300)),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47</v>
      </c>
      <c r="E39" s="150"/>
      <c r="F39" s="150"/>
      <c r="G39" s="151" t="s">
        <v>48</v>
      </c>
      <c r="H39" s="152" t="s">
        <v>49</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94</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92</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00 - Demolice objek...</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95</v>
      </c>
      <c r="D57" s="161"/>
      <c r="E57" s="161"/>
      <c r="F57" s="161"/>
      <c r="G57" s="161"/>
      <c r="H57" s="161"/>
      <c r="I57" s="161"/>
      <c r="J57" s="162" t="s">
        <v>96</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69</v>
      </c>
      <c r="D59" s="39"/>
      <c r="E59" s="39"/>
      <c r="F59" s="39"/>
      <c r="G59" s="39"/>
      <c r="H59" s="39"/>
      <c r="I59" s="39"/>
      <c r="J59" s="101">
        <f>J102</f>
        <v>0</v>
      </c>
      <c r="K59" s="39"/>
      <c r="L59" s="133"/>
      <c r="S59" s="37"/>
      <c r="T59" s="37"/>
      <c r="U59" s="37"/>
      <c r="V59" s="37"/>
      <c r="W59" s="37"/>
      <c r="X59" s="37"/>
      <c r="Y59" s="37"/>
      <c r="Z59" s="37"/>
      <c r="AA59" s="37"/>
      <c r="AB59" s="37"/>
      <c r="AC59" s="37"/>
      <c r="AD59" s="37"/>
      <c r="AE59" s="37"/>
      <c r="AU59" s="16" t="s">
        <v>97</v>
      </c>
    </row>
    <row r="60" s="9" customFormat="1" ht="24.96" customHeight="1">
      <c r="A60" s="9"/>
      <c r="B60" s="164"/>
      <c r="C60" s="165"/>
      <c r="D60" s="166" t="s">
        <v>98</v>
      </c>
      <c r="E60" s="167"/>
      <c r="F60" s="167"/>
      <c r="G60" s="167"/>
      <c r="H60" s="167"/>
      <c r="I60" s="167"/>
      <c r="J60" s="168">
        <f>J103</f>
        <v>0</v>
      </c>
      <c r="K60" s="165"/>
      <c r="L60" s="169"/>
      <c r="S60" s="9"/>
      <c r="T60" s="9"/>
      <c r="U60" s="9"/>
      <c r="V60" s="9"/>
      <c r="W60" s="9"/>
      <c r="X60" s="9"/>
      <c r="Y60" s="9"/>
      <c r="Z60" s="9"/>
      <c r="AA60" s="9"/>
      <c r="AB60" s="9"/>
      <c r="AC60" s="9"/>
      <c r="AD60" s="9"/>
      <c r="AE60" s="9"/>
    </row>
    <row r="61" s="10" customFormat="1" ht="19.92" customHeight="1">
      <c r="A61" s="10"/>
      <c r="B61" s="170"/>
      <c r="C61" s="171"/>
      <c r="D61" s="172" t="s">
        <v>99</v>
      </c>
      <c r="E61" s="173"/>
      <c r="F61" s="173"/>
      <c r="G61" s="173"/>
      <c r="H61" s="173"/>
      <c r="I61" s="173"/>
      <c r="J61" s="174">
        <f>J104</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100</v>
      </c>
      <c r="E62" s="173"/>
      <c r="F62" s="173"/>
      <c r="G62" s="173"/>
      <c r="H62" s="173"/>
      <c r="I62" s="173"/>
      <c r="J62" s="174">
        <f>J115</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101</v>
      </c>
      <c r="E63" s="173"/>
      <c r="F63" s="173"/>
      <c r="G63" s="173"/>
      <c r="H63" s="173"/>
      <c r="I63" s="173"/>
      <c r="J63" s="174">
        <f>J137</f>
        <v>0</v>
      </c>
      <c r="K63" s="171"/>
      <c r="L63" s="175"/>
      <c r="S63" s="10"/>
      <c r="T63" s="10"/>
      <c r="U63" s="10"/>
      <c r="V63" s="10"/>
      <c r="W63" s="10"/>
      <c r="X63" s="10"/>
      <c r="Y63" s="10"/>
      <c r="Z63" s="10"/>
      <c r="AA63" s="10"/>
      <c r="AB63" s="10"/>
      <c r="AC63" s="10"/>
      <c r="AD63" s="10"/>
      <c r="AE63" s="10"/>
    </row>
    <row r="64" s="9" customFormat="1" ht="24.96" customHeight="1">
      <c r="A64" s="9"/>
      <c r="B64" s="164"/>
      <c r="C64" s="165"/>
      <c r="D64" s="166" t="s">
        <v>102</v>
      </c>
      <c r="E64" s="167"/>
      <c r="F64" s="167"/>
      <c r="G64" s="167"/>
      <c r="H64" s="167"/>
      <c r="I64" s="167"/>
      <c r="J64" s="168">
        <f>J163</f>
        <v>0</v>
      </c>
      <c r="K64" s="165"/>
      <c r="L64" s="169"/>
      <c r="S64" s="9"/>
      <c r="T64" s="9"/>
      <c r="U64" s="9"/>
      <c r="V64" s="9"/>
      <c r="W64" s="9"/>
      <c r="X64" s="9"/>
      <c r="Y64" s="9"/>
      <c r="Z64" s="9"/>
      <c r="AA64" s="9"/>
      <c r="AB64" s="9"/>
      <c r="AC64" s="9"/>
      <c r="AD64" s="9"/>
      <c r="AE64" s="9"/>
    </row>
    <row r="65" s="10" customFormat="1" ht="19.92" customHeight="1">
      <c r="A65" s="10"/>
      <c r="B65" s="170"/>
      <c r="C65" s="171"/>
      <c r="D65" s="172" t="s">
        <v>103</v>
      </c>
      <c r="E65" s="173"/>
      <c r="F65" s="173"/>
      <c r="G65" s="173"/>
      <c r="H65" s="173"/>
      <c r="I65" s="173"/>
      <c r="J65" s="174">
        <f>J164</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104</v>
      </c>
      <c r="E66" s="173"/>
      <c r="F66" s="173"/>
      <c r="G66" s="173"/>
      <c r="H66" s="173"/>
      <c r="I66" s="173"/>
      <c r="J66" s="174">
        <f>J167</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105</v>
      </c>
      <c r="E67" s="173"/>
      <c r="F67" s="173"/>
      <c r="G67" s="173"/>
      <c r="H67" s="173"/>
      <c r="I67" s="173"/>
      <c r="J67" s="174">
        <f>J172</f>
        <v>0</v>
      </c>
      <c r="K67" s="171"/>
      <c r="L67" s="175"/>
      <c r="S67" s="10"/>
      <c r="T67" s="10"/>
      <c r="U67" s="10"/>
      <c r="V67" s="10"/>
      <c r="W67" s="10"/>
      <c r="X67" s="10"/>
      <c r="Y67" s="10"/>
      <c r="Z67" s="10"/>
      <c r="AA67" s="10"/>
      <c r="AB67" s="10"/>
      <c r="AC67" s="10"/>
      <c r="AD67" s="10"/>
      <c r="AE67" s="10"/>
    </row>
    <row r="68" s="10" customFormat="1" ht="19.92" customHeight="1">
      <c r="A68" s="10"/>
      <c r="B68" s="170"/>
      <c r="C68" s="171"/>
      <c r="D68" s="172" t="s">
        <v>106</v>
      </c>
      <c r="E68" s="173"/>
      <c r="F68" s="173"/>
      <c r="G68" s="173"/>
      <c r="H68" s="173"/>
      <c r="I68" s="173"/>
      <c r="J68" s="174">
        <f>J174</f>
        <v>0</v>
      </c>
      <c r="K68" s="171"/>
      <c r="L68" s="175"/>
      <c r="S68" s="10"/>
      <c r="T68" s="10"/>
      <c r="U68" s="10"/>
      <c r="V68" s="10"/>
      <c r="W68" s="10"/>
      <c r="X68" s="10"/>
      <c r="Y68" s="10"/>
      <c r="Z68" s="10"/>
      <c r="AA68" s="10"/>
      <c r="AB68" s="10"/>
      <c r="AC68" s="10"/>
      <c r="AD68" s="10"/>
      <c r="AE68" s="10"/>
    </row>
    <row r="69" s="10" customFormat="1" ht="19.92" customHeight="1">
      <c r="A69" s="10"/>
      <c r="B69" s="170"/>
      <c r="C69" s="171"/>
      <c r="D69" s="172" t="s">
        <v>107</v>
      </c>
      <c r="E69" s="173"/>
      <c r="F69" s="173"/>
      <c r="G69" s="173"/>
      <c r="H69" s="173"/>
      <c r="I69" s="173"/>
      <c r="J69" s="174">
        <f>J176</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108</v>
      </c>
      <c r="E70" s="173"/>
      <c r="F70" s="173"/>
      <c r="G70" s="173"/>
      <c r="H70" s="173"/>
      <c r="I70" s="173"/>
      <c r="J70" s="174">
        <f>J189</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109</v>
      </c>
      <c r="E71" s="173"/>
      <c r="F71" s="173"/>
      <c r="G71" s="173"/>
      <c r="H71" s="173"/>
      <c r="I71" s="173"/>
      <c r="J71" s="174">
        <f>J192</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110</v>
      </c>
      <c r="E72" s="173"/>
      <c r="F72" s="173"/>
      <c r="G72" s="173"/>
      <c r="H72" s="173"/>
      <c r="I72" s="173"/>
      <c r="J72" s="174">
        <f>J195</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111</v>
      </c>
      <c r="E73" s="173"/>
      <c r="F73" s="173"/>
      <c r="G73" s="173"/>
      <c r="H73" s="173"/>
      <c r="I73" s="173"/>
      <c r="J73" s="174">
        <f>J198</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112</v>
      </c>
      <c r="E74" s="173"/>
      <c r="F74" s="173"/>
      <c r="G74" s="173"/>
      <c r="H74" s="173"/>
      <c r="I74" s="173"/>
      <c r="J74" s="174">
        <f>J210</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113</v>
      </c>
      <c r="E75" s="173"/>
      <c r="F75" s="173"/>
      <c r="G75" s="173"/>
      <c r="H75" s="173"/>
      <c r="I75" s="173"/>
      <c r="J75" s="174">
        <f>J229</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114</v>
      </c>
      <c r="E76" s="173"/>
      <c r="F76" s="173"/>
      <c r="G76" s="173"/>
      <c r="H76" s="173"/>
      <c r="I76" s="173"/>
      <c r="J76" s="174">
        <f>J246</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115</v>
      </c>
      <c r="E77" s="173"/>
      <c r="F77" s="173"/>
      <c r="G77" s="173"/>
      <c r="H77" s="173"/>
      <c r="I77" s="173"/>
      <c r="J77" s="174">
        <f>J263</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116</v>
      </c>
      <c r="E78" s="173"/>
      <c r="F78" s="173"/>
      <c r="G78" s="173"/>
      <c r="H78" s="173"/>
      <c r="I78" s="173"/>
      <c r="J78" s="174">
        <f>J278</f>
        <v>0</v>
      </c>
      <c r="K78" s="171"/>
      <c r="L78" s="175"/>
      <c r="S78" s="10"/>
      <c r="T78" s="10"/>
      <c r="U78" s="10"/>
      <c r="V78" s="10"/>
      <c r="W78" s="10"/>
      <c r="X78" s="10"/>
      <c r="Y78" s="10"/>
      <c r="Z78" s="10"/>
      <c r="AA78" s="10"/>
      <c r="AB78" s="10"/>
      <c r="AC78" s="10"/>
      <c r="AD78" s="10"/>
      <c r="AE78" s="10"/>
    </row>
    <row r="79" s="9" customFormat="1" ht="24.96" customHeight="1">
      <c r="A79" s="9"/>
      <c r="B79" s="164"/>
      <c r="C79" s="165"/>
      <c r="D79" s="166" t="s">
        <v>117</v>
      </c>
      <c r="E79" s="167"/>
      <c r="F79" s="167"/>
      <c r="G79" s="167"/>
      <c r="H79" s="167"/>
      <c r="I79" s="167"/>
      <c r="J79" s="168">
        <f>J283</f>
        <v>0</v>
      </c>
      <c r="K79" s="165"/>
      <c r="L79" s="169"/>
      <c r="S79" s="9"/>
      <c r="T79" s="9"/>
      <c r="U79" s="9"/>
      <c r="V79" s="9"/>
      <c r="W79" s="9"/>
      <c r="X79" s="9"/>
      <c r="Y79" s="9"/>
      <c r="Z79" s="9"/>
      <c r="AA79" s="9"/>
      <c r="AB79" s="9"/>
      <c r="AC79" s="9"/>
      <c r="AD79" s="9"/>
      <c r="AE79" s="9"/>
    </row>
    <row r="80" s="10" customFormat="1" ht="19.92" customHeight="1">
      <c r="A80" s="10"/>
      <c r="B80" s="170"/>
      <c r="C80" s="171"/>
      <c r="D80" s="172" t="s">
        <v>118</v>
      </c>
      <c r="E80" s="173"/>
      <c r="F80" s="173"/>
      <c r="G80" s="173"/>
      <c r="H80" s="173"/>
      <c r="I80" s="173"/>
      <c r="J80" s="174">
        <f>J284</f>
        <v>0</v>
      </c>
      <c r="K80" s="171"/>
      <c r="L80" s="175"/>
      <c r="S80" s="10"/>
      <c r="T80" s="10"/>
      <c r="U80" s="10"/>
      <c r="V80" s="10"/>
      <c r="W80" s="10"/>
      <c r="X80" s="10"/>
      <c r="Y80" s="10"/>
      <c r="Z80" s="10"/>
      <c r="AA80" s="10"/>
      <c r="AB80" s="10"/>
      <c r="AC80" s="10"/>
      <c r="AD80" s="10"/>
      <c r="AE80" s="10"/>
    </row>
    <row r="81" s="10" customFormat="1" ht="19.92" customHeight="1">
      <c r="A81" s="10"/>
      <c r="B81" s="170"/>
      <c r="C81" s="171"/>
      <c r="D81" s="172" t="s">
        <v>119</v>
      </c>
      <c r="E81" s="173"/>
      <c r="F81" s="173"/>
      <c r="G81" s="173"/>
      <c r="H81" s="173"/>
      <c r="I81" s="173"/>
      <c r="J81" s="174">
        <f>J295</f>
        <v>0</v>
      </c>
      <c r="K81" s="171"/>
      <c r="L81" s="175"/>
      <c r="S81" s="10"/>
      <c r="T81" s="10"/>
      <c r="U81" s="10"/>
      <c r="V81" s="10"/>
      <c r="W81" s="10"/>
      <c r="X81" s="10"/>
      <c r="Y81" s="10"/>
      <c r="Z81" s="10"/>
      <c r="AA81" s="10"/>
      <c r="AB81" s="10"/>
      <c r="AC81" s="10"/>
      <c r="AD81" s="10"/>
      <c r="AE81" s="10"/>
    </row>
    <row r="82" s="10" customFormat="1" ht="19.92" customHeight="1">
      <c r="A82" s="10"/>
      <c r="B82" s="170"/>
      <c r="C82" s="171"/>
      <c r="D82" s="172" t="s">
        <v>120</v>
      </c>
      <c r="E82" s="173"/>
      <c r="F82" s="173"/>
      <c r="G82" s="173"/>
      <c r="H82" s="173"/>
      <c r="I82" s="173"/>
      <c r="J82" s="174">
        <f>J298</f>
        <v>0</v>
      </c>
      <c r="K82" s="171"/>
      <c r="L82" s="175"/>
      <c r="S82" s="10"/>
      <c r="T82" s="10"/>
      <c r="U82" s="10"/>
      <c r="V82" s="10"/>
      <c r="W82" s="10"/>
      <c r="X82" s="10"/>
      <c r="Y82" s="10"/>
      <c r="Z82" s="10"/>
      <c r="AA82" s="10"/>
      <c r="AB82" s="10"/>
      <c r="AC82" s="10"/>
      <c r="AD82" s="10"/>
      <c r="AE82" s="10"/>
    </row>
    <row r="83" s="2" customFormat="1" ht="21.84" customHeight="1">
      <c r="A83" s="37"/>
      <c r="B83" s="38"/>
      <c r="C83" s="39"/>
      <c r="D83" s="39"/>
      <c r="E83" s="39"/>
      <c r="F83" s="39"/>
      <c r="G83" s="39"/>
      <c r="H83" s="39"/>
      <c r="I83" s="39"/>
      <c r="J83" s="39"/>
      <c r="K83" s="39"/>
      <c r="L83" s="133"/>
      <c r="S83" s="37"/>
      <c r="T83" s="37"/>
      <c r="U83" s="37"/>
      <c r="V83" s="37"/>
      <c r="W83" s="37"/>
      <c r="X83" s="37"/>
      <c r="Y83" s="37"/>
      <c r="Z83" s="37"/>
      <c r="AA83" s="37"/>
      <c r="AB83" s="37"/>
      <c r="AC83" s="37"/>
      <c r="AD83" s="37"/>
      <c r="AE83" s="37"/>
    </row>
    <row r="84" s="2" customFormat="1" ht="6.96" customHeight="1">
      <c r="A84" s="37"/>
      <c r="B84" s="58"/>
      <c r="C84" s="59"/>
      <c r="D84" s="59"/>
      <c r="E84" s="59"/>
      <c r="F84" s="59"/>
      <c r="G84" s="59"/>
      <c r="H84" s="59"/>
      <c r="I84" s="59"/>
      <c r="J84" s="59"/>
      <c r="K84" s="59"/>
      <c r="L84" s="133"/>
      <c r="S84" s="37"/>
      <c r="T84" s="37"/>
      <c r="U84" s="37"/>
      <c r="V84" s="37"/>
      <c r="W84" s="37"/>
      <c r="X84" s="37"/>
      <c r="Y84" s="37"/>
      <c r="Z84" s="37"/>
      <c r="AA84" s="37"/>
      <c r="AB84" s="37"/>
      <c r="AC84" s="37"/>
      <c r="AD84" s="37"/>
      <c r="AE84" s="37"/>
    </row>
    <row r="88" s="2" customFormat="1" ht="6.96" customHeight="1">
      <c r="A88" s="37"/>
      <c r="B88" s="60"/>
      <c r="C88" s="61"/>
      <c r="D88" s="61"/>
      <c r="E88" s="61"/>
      <c r="F88" s="61"/>
      <c r="G88" s="61"/>
      <c r="H88" s="61"/>
      <c r="I88" s="61"/>
      <c r="J88" s="61"/>
      <c r="K88" s="61"/>
      <c r="L88" s="133"/>
      <c r="S88" s="37"/>
      <c r="T88" s="37"/>
      <c r="U88" s="37"/>
      <c r="V88" s="37"/>
      <c r="W88" s="37"/>
      <c r="X88" s="37"/>
      <c r="Y88" s="37"/>
      <c r="Z88" s="37"/>
      <c r="AA88" s="37"/>
      <c r="AB88" s="37"/>
      <c r="AC88" s="37"/>
      <c r="AD88" s="37"/>
      <c r="AE88" s="37"/>
    </row>
    <row r="89" s="2" customFormat="1" ht="24.96" customHeight="1">
      <c r="A89" s="37"/>
      <c r="B89" s="38"/>
      <c r="C89" s="22" t="s">
        <v>121</v>
      </c>
      <c r="D89" s="39"/>
      <c r="E89" s="39"/>
      <c r="F89" s="39"/>
      <c r="G89" s="39"/>
      <c r="H89" s="39"/>
      <c r="I89" s="39"/>
      <c r="J89" s="39"/>
      <c r="K89" s="39"/>
      <c r="L89" s="133"/>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12" customHeight="1">
      <c r="A91" s="37"/>
      <c r="B91" s="38"/>
      <c r="C91" s="31" t="s">
        <v>16</v>
      </c>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6.5" customHeight="1">
      <c r="A92" s="37"/>
      <c r="B92" s="38"/>
      <c r="C92" s="39"/>
      <c r="D92" s="39"/>
      <c r="E92" s="159" t="str">
        <f>E7</f>
        <v>Demolice a Výstavba objektu - Zázemí cestářství Mšeno</v>
      </c>
      <c r="F92" s="31"/>
      <c r="G92" s="31"/>
      <c r="H92" s="31"/>
      <c r="I92" s="39"/>
      <c r="J92" s="39"/>
      <c r="K92" s="39"/>
      <c r="L92" s="133"/>
      <c r="S92" s="37"/>
      <c r="T92" s="37"/>
      <c r="U92" s="37"/>
      <c r="V92" s="37"/>
      <c r="W92" s="37"/>
      <c r="X92" s="37"/>
      <c r="Y92" s="37"/>
      <c r="Z92" s="37"/>
      <c r="AA92" s="37"/>
      <c r="AB92" s="37"/>
      <c r="AC92" s="37"/>
      <c r="AD92" s="37"/>
      <c r="AE92" s="37"/>
    </row>
    <row r="93" s="2" customFormat="1" ht="12" customHeight="1">
      <c r="A93" s="37"/>
      <c r="B93" s="38"/>
      <c r="C93" s="31" t="s">
        <v>92</v>
      </c>
      <c r="D93" s="39"/>
      <c r="E93" s="39"/>
      <c r="F93" s="39"/>
      <c r="G93" s="39"/>
      <c r="H93" s="39"/>
      <c r="I93" s="39"/>
      <c r="J93" s="39"/>
      <c r="K93" s="39"/>
      <c r="L93" s="133"/>
      <c r="S93" s="37"/>
      <c r="T93" s="37"/>
      <c r="U93" s="37"/>
      <c r="V93" s="37"/>
      <c r="W93" s="37"/>
      <c r="X93" s="37"/>
      <c r="Y93" s="37"/>
      <c r="Z93" s="37"/>
      <c r="AA93" s="37"/>
      <c r="AB93" s="37"/>
      <c r="AC93" s="37"/>
      <c r="AD93" s="37"/>
      <c r="AE93" s="37"/>
    </row>
    <row r="94" s="2" customFormat="1" ht="16.5" customHeight="1">
      <c r="A94" s="37"/>
      <c r="B94" s="38"/>
      <c r="C94" s="39"/>
      <c r="D94" s="39"/>
      <c r="E94" s="68" t="str">
        <f>E9</f>
        <v>00 - Demolice objek...</v>
      </c>
      <c r="F94" s="39"/>
      <c r="G94" s="39"/>
      <c r="H94" s="39"/>
      <c r="I94" s="39"/>
      <c r="J94" s="39"/>
      <c r="K94" s="39"/>
      <c r="L94" s="133"/>
      <c r="S94" s="37"/>
      <c r="T94" s="37"/>
      <c r="U94" s="37"/>
      <c r="V94" s="37"/>
      <c r="W94" s="37"/>
      <c r="X94" s="37"/>
      <c r="Y94" s="37"/>
      <c r="Z94" s="37"/>
      <c r="AA94" s="37"/>
      <c r="AB94" s="37"/>
      <c r="AC94" s="37"/>
      <c r="AD94" s="37"/>
      <c r="AE94" s="37"/>
    </row>
    <row r="95" s="2" customFormat="1" ht="6.96" customHeight="1">
      <c r="A95" s="37"/>
      <c r="B95" s="38"/>
      <c r="C95" s="39"/>
      <c r="D95" s="39"/>
      <c r="E95" s="39"/>
      <c r="F95" s="39"/>
      <c r="G95" s="39"/>
      <c r="H95" s="39"/>
      <c r="I95" s="39"/>
      <c r="J95" s="39"/>
      <c r="K95" s="39"/>
      <c r="L95" s="133"/>
      <c r="S95" s="37"/>
      <c r="T95" s="37"/>
      <c r="U95" s="37"/>
      <c r="V95" s="37"/>
      <c r="W95" s="37"/>
      <c r="X95" s="37"/>
      <c r="Y95" s="37"/>
      <c r="Z95" s="37"/>
      <c r="AA95" s="37"/>
      <c r="AB95" s="37"/>
      <c r="AC95" s="37"/>
      <c r="AD95" s="37"/>
      <c r="AE95" s="37"/>
    </row>
    <row r="96" s="2" customFormat="1" ht="12" customHeight="1">
      <c r="A96" s="37"/>
      <c r="B96" s="38"/>
      <c r="C96" s="31" t="s">
        <v>21</v>
      </c>
      <c r="D96" s="39"/>
      <c r="E96" s="39"/>
      <c r="F96" s="26" t="str">
        <f>F12</f>
        <v xml:space="preserve"> </v>
      </c>
      <c r="G96" s="39"/>
      <c r="H96" s="39"/>
      <c r="I96" s="31" t="s">
        <v>23</v>
      </c>
      <c r="J96" s="71" t="str">
        <f>IF(J12="","",J12)</f>
        <v>20.11.2024</v>
      </c>
      <c r="K96" s="39"/>
      <c r="L96" s="133"/>
      <c r="S96" s="37"/>
      <c r="T96" s="37"/>
      <c r="U96" s="37"/>
      <c r="V96" s="37"/>
      <c r="W96" s="37"/>
      <c r="X96" s="37"/>
      <c r="Y96" s="37"/>
      <c r="Z96" s="37"/>
      <c r="AA96" s="37"/>
      <c r="AB96" s="37"/>
      <c r="AC96" s="37"/>
      <c r="AD96" s="37"/>
      <c r="AE96" s="37"/>
    </row>
    <row r="97" s="2" customFormat="1" ht="6.96" customHeight="1">
      <c r="A97" s="37"/>
      <c r="B97" s="38"/>
      <c r="C97" s="39"/>
      <c r="D97" s="39"/>
      <c r="E97" s="39"/>
      <c r="F97" s="39"/>
      <c r="G97" s="39"/>
      <c r="H97" s="39"/>
      <c r="I97" s="39"/>
      <c r="J97" s="39"/>
      <c r="K97" s="39"/>
      <c r="L97" s="133"/>
      <c r="S97" s="37"/>
      <c r="T97" s="37"/>
      <c r="U97" s="37"/>
      <c r="V97" s="37"/>
      <c r="W97" s="37"/>
      <c r="X97" s="37"/>
      <c r="Y97" s="37"/>
      <c r="Z97" s="37"/>
      <c r="AA97" s="37"/>
      <c r="AB97" s="37"/>
      <c r="AC97" s="37"/>
      <c r="AD97" s="37"/>
      <c r="AE97" s="37"/>
    </row>
    <row r="98" s="2" customFormat="1" ht="25.65" customHeight="1">
      <c r="A98" s="37"/>
      <c r="B98" s="38"/>
      <c r="C98" s="31" t="s">
        <v>25</v>
      </c>
      <c r="D98" s="39"/>
      <c r="E98" s="39"/>
      <c r="F98" s="26" t="str">
        <f>E15</f>
        <v>Krajská správa a údržba silnic SK, p.o.</v>
      </c>
      <c r="G98" s="39"/>
      <c r="H98" s="39"/>
      <c r="I98" s="31" t="s">
        <v>31</v>
      </c>
      <c r="J98" s="35" t="str">
        <f>E21</f>
        <v>KFJ, s.r.o. Kostelec nad Černými lesy</v>
      </c>
      <c r="K98" s="39"/>
      <c r="L98" s="133"/>
      <c r="S98" s="37"/>
      <c r="T98" s="37"/>
      <c r="U98" s="37"/>
      <c r="V98" s="37"/>
      <c r="W98" s="37"/>
      <c r="X98" s="37"/>
      <c r="Y98" s="37"/>
      <c r="Z98" s="37"/>
      <c r="AA98" s="37"/>
      <c r="AB98" s="37"/>
      <c r="AC98" s="37"/>
      <c r="AD98" s="37"/>
      <c r="AE98" s="37"/>
    </row>
    <row r="99" s="2" customFormat="1" ht="15.15" customHeight="1">
      <c r="A99" s="37"/>
      <c r="B99" s="38"/>
      <c r="C99" s="31" t="s">
        <v>29</v>
      </c>
      <c r="D99" s="39"/>
      <c r="E99" s="39"/>
      <c r="F99" s="26" t="str">
        <f>IF(E18="","",E18)</f>
        <v>Vyplň údaj</v>
      </c>
      <c r="G99" s="39"/>
      <c r="H99" s="39"/>
      <c r="I99" s="31" t="s">
        <v>33</v>
      </c>
      <c r="J99" s="35" t="str">
        <f>E24</f>
        <v xml:space="preserve"> </v>
      </c>
      <c r="K99" s="39"/>
      <c r="L99" s="133"/>
      <c r="S99" s="37"/>
      <c r="T99" s="37"/>
      <c r="U99" s="37"/>
      <c r="V99" s="37"/>
      <c r="W99" s="37"/>
      <c r="X99" s="37"/>
      <c r="Y99" s="37"/>
      <c r="Z99" s="37"/>
      <c r="AA99" s="37"/>
      <c r="AB99" s="37"/>
      <c r="AC99" s="37"/>
      <c r="AD99" s="37"/>
      <c r="AE99" s="37"/>
    </row>
    <row r="100" s="2" customFormat="1" ht="10.32" customHeight="1">
      <c r="A100" s="37"/>
      <c r="B100" s="38"/>
      <c r="C100" s="39"/>
      <c r="D100" s="39"/>
      <c r="E100" s="39"/>
      <c r="F100" s="39"/>
      <c r="G100" s="39"/>
      <c r="H100" s="39"/>
      <c r="I100" s="39"/>
      <c r="J100" s="39"/>
      <c r="K100" s="39"/>
      <c r="L100" s="133"/>
      <c r="S100" s="37"/>
      <c r="T100" s="37"/>
      <c r="U100" s="37"/>
      <c r="V100" s="37"/>
      <c r="W100" s="37"/>
      <c r="X100" s="37"/>
      <c r="Y100" s="37"/>
      <c r="Z100" s="37"/>
      <c r="AA100" s="37"/>
      <c r="AB100" s="37"/>
      <c r="AC100" s="37"/>
      <c r="AD100" s="37"/>
      <c r="AE100" s="37"/>
    </row>
    <row r="101" s="11" customFormat="1" ht="29.28" customHeight="1">
      <c r="A101" s="176"/>
      <c r="B101" s="177"/>
      <c r="C101" s="178" t="s">
        <v>122</v>
      </c>
      <c r="D101" s="179" t="s">
        <v>56</v>
      </c>
      <c r="E101" s="179" t="s">
        <v>52</v>
      </c>
      <c r="F101" s="179" t="s">
        <v>53</v>
      </c>
      <c r="G101" s="179" t="s">
        <v>123</v>
      </c>
      <c r="H101" s="179" t="s">
        <v>124</v>
      </c>
      <c r="I101" s="179" t="s">
        <v>125</v>
      </c>
      <c r="J101" s="179" t="s">
        <v>96</v>
      </c>
      <c r="K101" s="180" t="s">
        <v>126</v>
      </c>
      <c r="L101" s="181"/>
      <c r="M101" s="91" t="s">
        <v>19</v>
      </c>
      <c r="N101" s="92" t="s">
        <v>41</v>
      </c>
      <c r="O101" s="92" t="s">
        <v>127</v>
      </c>
      <c r="P101" s="92" t="s">
        <v>128</v>
      </c>
      <c r="Q101" s="92" t="s">
        <v>129</v>
      </c>
      <c r="R101" s="92" t="s">
        <v>130</v>
      </c>
      <c r="S101" s="92" t="s">
        <v>131</v>
      </c>
      <c r="T101" s="93" t="s">
        <v>132</v>
      </c>
      <c r="U101" s="176"/>
      <c r="V101" s="176"/>
      <c r="W101" s="176"/>
      <c r="X101" s="176"/>
      <c r="Y101" s="176"/>
      <c r="Z101" s="176"/>
      <c r="AA101" s="176"/>
      <c r="AB101" s="176"/>
      <c r="AC101" s="176"/>
      <c r="AD101" s="176"/>
      <c r="AE101" s="176"/>
    </row>
    <row r="102" s="2" customFormat="1" ht="22.8" customHeight="1">
      <c r="A102" s="37"/>
      <c r="B102" s="38"/>
      <c r="C102" s="98" t="s">
        <v>133</v>
      </c>
      <c r="D102" s="39"/>
      <c r="E102" s="39"/>
      <c r="F102" s="39"/>
      <c r="G102" s="39"/>
      <c r="H102" s="39"/>
      <c r="I102" s="39"/>
      <c r="J102" s="182">
        <f>BK102</f>
        <v>0</v>
      </c>
      <c r="K102" s="39"/>
      <c r="L102" s="43"/>
      <c r="M102" s="94"/>
      <c r="N102" s="183"/>
      <c r="O102" s="95"/>
      <c r="P102" s="184">
        <f>P103+P163+P283</f>
        <v>0</v>
      </c>
      <c r="Q102" s="95"/>
      <c r="R102" s="184">
        <f>R103+R163+R283</f>
        <v>0.013491200000000002</v>
      </c>
      <c r="S102" s="95"/>
      <c r="T102" s="185">
        <f>T103+T163+T283</f>
        <v>369.04128910000003</v>
      </c>
      <c r="U102" s="37"/>
      <c r="V102" s="37"/>
      <c r="W102" s="37"/>
      <c r="X102" s="37"/>
      <c r="Y102" s="37"/>
      <c r="Z102" s="37"/>
      <c r="AA102" s="37"/>
      <c r="AB102" s="37"/>
      <c r="AC102" s="37"/>
      <c r="AD102" s="37"/>
      <c r="AE102" s="37"/>
      <c r="AT102" s="16" t="s">
        <v>70</v>
      </c>
      <c r="AU102" s="16" t="s">
        <v>97</v>
      </c>
      <c r="BK102" s="186">
        <f>BK103+BK163+BK283</f>
        <v>0</v>
      </c>
    </row>
    <row r="103" s="12" customFormat="1" ht="25.92" customHeight="1">
      <c r="A103" s="12"/>
      <c r="B103" s="187"/>
      <c r="C103" s="188"/>
      <c r="D103" s="189" t="s">
        <v>70</v>
      </c>
      <c r="E103" s="190" t="s">
        <v>134</v>
      </c>
      <c r="F103" s="190" t="s">
        <v>135</v>
      </c>
      <c r="G103" s="188"/>
      <c r="H103" s="188"/>
      <c r="I103" s="191"/>
      <c r="J103" s="192">
        <f>BK103</f>
        <v>0</v>
      </c>
      <c r="K103" s="188"/>
      <c r="L103" s="193"/>
      <c r="M103" s="194"/>
      <c r="N103" s="195"/>
      <c r="O103" s="195"/>
      <c r="P103" s="196">
        <f>P104+P115+P137</f>
        <v>0</v>
      </c>
      <c r="Q103" s="195"/>
      <c r="R103" s="196">
        <f>R104+R115+R137</f>
        <v>0</v>
      </c>
      <c r="S103" s="195"/>
      <c r="T103" s="197">
        <f>T104+T115+T137</f>
        <v>282.50548700000002</v>
      </c>
      <c r="U103" s="12"/>
      <c r="V103" s="12"/>
      <c r="W103" s="12"/>
      <c r="X103" s="12"/>
      <c r="Y103" s="12"/>
      <c r="Z103" s="12"/>
      <c r="AA103" s="12"/>
      <c r="AB103" s="12"/>
      <c r="AC103" s="12"/>
      <c r="AD103" s="12"/>
      <c r="AE103" s="12"/>
      <c r="AR103" s="198" t="s">
        <v>79</v>
      </c>
      <c r="AT103" s="199" t="s">
        <v>70</v>
      </c>
      <c r="AU103" s="199" t="s">
        <v>71</v>
      </c>
      <c r="AY103" s="198" t="s">
        <v>136</v>
      </c>
      <c r="BK103" s="200">
        <f>BK104+BK115+BK137</f>
        <v>0</v>
      </c>
    </row>
    <row r="104" s="12" customFormat="1" ht="22.8" customHeight="1">
      <c r="A104" s="12"/>
      <c r="B104" s="187"/>
      <c r="C104" s="188"/>
      <c r="D104" s="189" t="s">
        <v>70</v>
      </c>
      <c r="E104" s="201" t="s">
        <v>79</v>
      </c>
      <c r="F104" s="201" t="s">
        <v>137</v>
      </c>
      <c r="G104" s="188"/>
      <c r="H104" s="188"/>
      <c r="I104" s="191"/>
      <c r="J104" s="202">
        <f>BK104</f>
        <v>0</v>
      </c>
      <c r="K104" s="188"/>
      <c r="L104" s="193"/>
      <c r="M104" s="194"/>
      <c r="N104" s="195"/>
      <c r="O104" s="195"/>
      <c r="P104" s="196">
        <f>SUM(P105:P114)</f>
        <v>0</v>
      </c>
      <c r="Q104" s="195"/>
      <c r="R104" s="196">
        <f>SUM(R105:R114)</f>
        <v>0</v>
      </c>
      <c r="S104" s="195"/>
      <c r="T104" s="197">
        <f>SUM(T105:T114)</f>
        <v>9.8874999999999993</v>
      </c>
      <c r="U104" s="12"/>
      <c r="V104" s="12"/>
      <c r="W104" s="12"/>
      <c r="X104" s="12"/>
      <c r="Y104" s="12"/>
      <c r="Z104" s="12"/>
      <c r="AA104" s="12"/>
      <c r="AB104" s="12"/>
      <c r="AC104" s="12"/>
      <c r="AD104" s="12"/>
      <c r="AE104" s="12"/>
      <c r="AR104" s="198" t="s">
        <v>79</v>
      </c>
      <c r="AT104" s="199" t="s">
        <v>70</v>
      </c>
      <c r="AU104" s="199" t="s">
        <v>79</v>
      </c>
      <c r="AY104" s="198" t="s">
        <v>136</v>
      </c>
      <c r="BK104" s="200">
        <f>SUM(BK105:BK114)</f>
        <v>0</v>
      </c>
    </row>
    <row r="105" s="2" customFormat="1" ht="16.5" customHeight="1">
      <c r="A105" s="37"/>
      <c r="B105" s="38"/>
      <c r="C105" s="203" t="s">
        <v>79</v>
      </c>
      <c r="D105" s="203" t="s">
        <v>138</v>
      </c>
      <c r="E105" s="204" t="s">
        <v>139</v>
      </c>
      <c r="F105" s="205" t="s">
        <v>140</v>
      </c>
      <c r="G105" s="206" t="s">
        <v>141</v>
      </c>
      <c r="H105" s="207">
        <v>15.82</v>
      </c>
      <c r="I105" s="208"/>
      <c r="J105" s="209">
        <f>ROUND(I105*H105,2)</f>
        <v>0</v>
      </c>
      <c r="K105" s="205" t="s">
        <v>142</v>
      </c>
      <c r="L105" s="43"/>
      <c r="M105" s="210" t="s">
        <v>19</v>
      </c>
      <c r="N105" s="211" t="s">
        <v>42</v>
      </c>
      <c r="O105" s="83"/>
      <c r="P105" s="212">
        <f>O105*H105</f>
        <v>0</v>
      </c>
      <c r="Q105" s="212">
        <v>0</v>
      </c>
      <c r="R105" s="212">
        <f>Q105*H105</f>
        <v>0</v>
      </c>
      <c r="S105" s="212">
        <v>0.625</v>
      </c>
      <c r="T105" s="213">
        <f>S105*H105</f>
        <v>9.8874999999999993</v>
      </c>
      <c r="U105" s="37"/>
      <c r="V105" s="37"/>
      <c r="W105" s="37"/>
      <c r="X105" s="37"/>
      <c r="Y105" s="37"/>
      <c r="Z105" s="37"/>
      <c r="AA105" s="37"/>
      <c r="AB105" s="37"/>
      <c r="AC105" s="37"/>
      <c r="AD105" s="37"/>
      <c r="AE105" s="37"/>
      <c r="AR105" s="214" t="s">
        <v>143</v>
      </c>
      <c r="AT105" s="214" t="s">
        <v>138</v>
      </c>
      <c r="AU105" s="214" t="s">
        <v>81</v>
      </c>
      <c r="AY105" s="16" t="s">
        <v>136</v>
      </c>
      <c r="BE105" s="215">
        <f>IF(N105="základní",J105,0)</f>
        <v>0</v>
      </c>
      <c r="BF105" s="215">
        <f>IF(N105="snížená",J105,0)</f>
        <v>0</v>
      </c>
      <c r="BG105" s="215">
        <f>IF(N105="zákl. přenesená",J105,0)</f>
        <v>0</v>
      </c>
      <c r="BH105" s="215">
        <f>IF(N105="sníž. přenesená",J105,0)</f>
        <v>0</v>
      </c>
      <c r="BI105" s="215">
        <f>IF(N105="nulová",J105,0)</f>
        <v>0</v>
      </c>
      <c r="BJ105" s="16" t="s">
        <v>79</v>
      </c>
      <c r="BK105" s="215">
        <f>ROUND(I105*H105,2)</f>
        <v>0</v>
      </c>
      <c r="BL105" s="16" t="s">
        <v>143</v>
      </c>
      <c r="BM105" s="214" t="s">
        <v>81</v>
      </c>
    </row>
    <row r="106" s="2" customFormat="1">
      <c r="A106" s="37"/>
      <c r="B106" s="38"/>
      <c r="C106" s="39"/>
      <c r="D106" s="216" t="s">
        <v>144</v>
      </c>
      <c r="E106" s="39"/>
      <c r="F106" s="217" t="s">
        <v>145</v>
      </c>
      <c r="G106" s="39"/>
      <c r="H106" s="39"/>
      <c r="I106" s="218"/>
      <c r="J106" s="39"/>
      <c r="K106" s="39"/>
      <c r="L106" s="43"/>
      <c r="M106" s="219"/>
      <c r="N106" s="220"/>
      <c r="O106" s="83"/>
      <c r="P106" s="83"/>
      <c r="Q106" s="83"/>
      <c r="R106" s="83"/>
      <c r="S106" s="83"/>
      <c r="T106" s="84"/>
      <c r="U106" s="37"/>
      <c r="V106" s="37"/>
      <c r="W106" s="37"/>
      <c r="X106" s="37"/>
      <c r="Y106" s="37"/>
      <c r="Z106" s="37"/>
      <c r="AA106" s="37"/>
      <c r="AB106" s="37"/>
      <c r="AC106" s="37"/>
      <c r="AD106" s="37"/>
      <c r="AE106" s="37"/>
      <c r="AT106" s="16" t="s">
        <v>144</v>
      </c>
      <c r="AU106" s="16" t="s">
        <v>81</v>
      </c>
    </row>
    <row r="107" s="2" customFormat="1" ht="21.75" customHeight="1">
      <c r="A107" s="37"/>
      <c r="B107" s="38"/>
      <c r="C107" s="203" t="s">
        <v>81</v>
      </c>
      <c r="D107" s="203" t="s">
        <v>138</v>
      </c>
      <c r="E107" s="204" t="s">
        <v>146</v>
      </c>
      <c r="F107" s="205" t="s">
        <v>147</v>
      </c>
      <c r="G107" s="206" t="s">
        <v>148</v>
      </c>
      <c r="H107" s="207">
        <v>5.2000000000000002</v>
      </c>
      <c r="I107" s="208"/>
      <c r="J107" s="209">
        <f>ROUND(I107*H107,2)</f>
        <v>0</v>
      </c>
      <c r="K107" s="205" t="s">
        <v>142</v>
      </c>
      <c r="L107" s="43"/>
      <c r="M107" s="210" t="s">
        <v>19</v>
      </c>
      <c r="N107" s="211" t="s">
        <v>42</v>
      </c>
      <c r="O107" s="83"/>
      <c r="P107" s="212">
        <f>O107*H107</f>
        <v>0</v>
      </c>
      <c r="Q107" s="212">
        <v>0</v>
      </c>
      <c r="R107" s="212">
        <f>Q107*H107</f>
        <v>0</v>
      </c>
      <c r="S107" s="212">
        <v>0</v>
      </c>
      <c r="T107" s="213">
        <f>S107*H107</f>
        <v>0</v>
      </c>
      <c r="U107" s="37"/>
      <c r="V107" s="37"/>
      <c r="W107" s="37"/>
      <c r="X107" s="37"/>
      <c r="Y107" s="37"/>
      <c r="Z107" s="37"/>
      <c r="AA107" s="37"/>
      <c r="AB107" s="37"/>
      <c r="AC107" s="37"/>
      <c r="AD107" s="37"/>
      <c r="AE107" s="37"/>
      <c r="AR107" s="214" t="s">
        <v>143</v>
      </c>
      <c r="AT107" s="214" t="s">
        <v>138</v>
      </c>
      <c r="AU107" s="214" t="s">
        <v>81</v>
      </c>
      <c r="AY107" s="16" t="s">
        <v>136</v>
      </c>
      <c r="BE107" s="215">
        <f>IF(N107="základní",J107,0)</f>
        <v>0</v>
      </c>
      <c r="BF107" s="215">
        <f>IF(N107="snížená",J107,0)</f>
        <v>0</v>
      </c>
      <c r="BG107" s="215">
        <f>IF(N107="zákl. přenesená",J107,0)</f>
        <v>0</v>
      </c>
      <c r="BH107" s="215">
        <f>IF(N107="sníž. přenesená",J107,0)</f>
        <v>0</v>
      </c>
      <c r="BI107" s="215">
        <f>IF(N107="nulová",J107,0)</f>
        <v>0</v>
      </c>
      <c r="BJ107" s="16" t="s">
        <v>79</v>
      </c>
      <c r="BK107" s="215">
        <f>ROUND(I107*H107,2)</f>
        <v>0</v>
      </c>
      <c r="BL107" s="16" t="s">
        <v>143</v>
      </c>
      <c r="BM107" s="214" t="s">
        <v>143</v>
      </c>
    </row>
    <row r="108" s="2" customFormat="1">
      <c r="A108" s="37"/>
      <c r="B108" s="38"/>
      <c r="C108" s="39"/>
      <c r="D108" s="216" t="s">
        <v>144</v>
      </c>
      <c r="E108" s="39"/>
      <c r="F108" s="217" t="s">
        <v>149</v>
      </c>
      <c r="G108" s="39"/>
      <c r="H108" s="39"/>
      <c r="I108" s="218"/>
      <c r="J108" s="39"/>
      <c r="K108" s="39"/>
      <c r="L108" s="43"/>
      <c r="M108" s="219"/>
      <c r="N108" s="220"/>
      <c r="O108" s="83"/>
      <c r="P108" s="83"/>
      <c r="Q108" s="83"/>
      <c r="R108" s="83"/>
      <c r="S108" s="83"/>
      <c r="T108" s="84"/>
      <c r="U108" s="37"/>
      <c r="V108" s="37"/>
      <c r="W108" s="37"/>
      <c r="X108" s="37"/>
      <c r="Y108" s="37"/>
      <c r="Z108" s="37"/>
      <c r="AA108" s="37"/>
      <c r="AB108" s="37"/>
      <c r="AC108" s="37"/>
      <c r="AD108" s="37"/>
      <c r="AE108" s="37"/>
      <c r="AT108" s="16" t="s">
        <v>144</v>
      </c>
      <c r="AU108" s="16" t="s">
        <v>81</v>
      </c>
    </row>
    <row r="109" s="2" customFormat="1" ht="16.5" customHeight="1">
      <c r="A109" s="37"/>
      <c r="B109" s="38"/>
      <c r="C109" s="203" t="s">
        <v>150</v>
      </c>
      <c r="D109" s="203" t="s">
        <v>138</v>
      </c>
      <c r="E109" s="204" t="s">
        <v>151</v>
      </c>
      <c r="F109" s="205" t="s">
        <v>152</v>
      </c>
      <c r="G109" s="206" t="s">
        <v>148</v>
      </c>
      <c r="H109" s="207">
        <v>5.2000000000000002</v>
      </c>
      <c r="I109" s="208"/>
      <c r="J109" s="209">
        <f>ROUND(I109*H109,2)</f>
        <v>0</v>
      </c>
      <c r="K109" s="205" t="s">
        <v>142</v>
      </c>
      <c r="L109" s="43"/>
      <c r="M109" s="210" t="s">
        <v>19</v>
      </c>
      <c r="N109" s="211" t="s">
        <v>42</v>
      </c>
      <c r="O109" s="83"/>
      <c r="P109" s="212">
        <f>O109*H109</f>
        <v>0</v>
      </c>
      <c r="Q109" s="212">
        <v>0</v>
      </c>
      <c r="R109" s="212">
        <f>Q109*H109</f>
        <v>0</v>
      </c>
      <c r="S109" s="212">
        <v>0</v>
      </c>
      <c r="T109" s="213">
        <f>S109*H109</f>
        <v>0</v>
      </c>
      <c r="U109" s="37"/>
      <c r="V109" s="37"/>
      <c r="W109" s="37"/>
      <c r="X109" s="37"/>
      <c r="Y109" s="37"/>
      <c r="Z109" s="37"/>
      <c r="AA109" s="37"/>
      <c r="AB109" s="37"/>
      <c r="AC109" s="37"/>
      <c r="AD109" s="37"/>
      <c r="AE109" s="37"/>
      <c r="AR109" s="214" t="s">
        <v>143</v>
      </c>
      <c r="AT109" s="214" t="s">
        <v>138</v>
      </c>
      <c r="AU109" s="214" t="s">
        <v>81</v>
      </c>
      <c r="AY109" s="16" t="s">
        <v>136</v>
      </c>
      <c r="BE109" s="215">
        <f>IF(N109="základní",J109,0)</f>
        <v>0</v>
      </c>
      <c r="BF109" s="215">
        <f>IF(N109="snížená",J109,0)</f>
        <v>0</v>
      </c>
      <c r="BG109" s="215">
        <f>IF(N109="zákl. přenesená",J109,0)</f>
        <v>0</v>
      </c>
      <c r="BH109" s="215">
        <f>IF(N109="sníž. přenesená",J109,0)</f>
        <v>0</v>
      </c>
      <c r="BI109" s="215">
        <f>IF(N109="nulová",J109,0)</f>
        <v>0</v>
      </c>
      <c r="BJ109" s="16" t="s">
        <v>79</v>
      </c>
      <c r="BK109" s="215">
        <f>ROUND(I109*H109,2)</f>
        <v>0</v>
      </c>
      <c r="BL109" s="16" t="s">
        <v>143</v>
      </c>
      <c r="BM109" s="214" t="s">
        <v>153</v>
      </c>
    </row>
    <row r="110" s="2" customFormat="1">
      <c r="A110" s="37"/>
      <c r="B110" s="38"/>
      <c r="C110" s="39"/>
      <c r="D110" s="216" t="s">
        <v>144</v>
      </c>
      <c r="E110" s="39"/>
      <c r="F110" s="217" t="s">
        <v>154</v>
      </c>
      <c r="G110" s="39"/>
      <c r="H110" s="39"/>
      <c r="I110" s="218"/>
      <c r="J110" s="39"/>
      <c r="K110" s="39"/>
      <c r="L110" s="43"/>
      <c r="M110" s="219"/>
      <c r="N110" s="220"/>
      <c r="O110" s="83"/>
      <c r="P110" s="83"/>
      <c r="Q110" s="83"/>
      <c r="R110" s="83"/>
      <c r="S110" s="83"/>
      <c r="T110" s="84"/>
      <c r="U110" s="37"/>
      <c r="V110" s="37"/>
      <c r="W110" s="37"/>
      <c r="X110" s="37"/>
      <c r="Y110" s="37"/>
      <c r="Z110" s="37"/>
      <c r="AA110" s="37"/>
      <c r="AB110" s="37"/>
      <c r="AC110" s="37"/>
      <c r="AD110" s="37"/>
      <c r="AE110" s="37"/>
      <c r="AT110" s="16" t="s">
        <v>144</v>
      </c>
      <c r="AU110" s="16" t="s">
        <v>81</v>
      </c>
    </row>
    <row r="111" s="2" customFormat="1" ht="16.5" customHeight="1">
      <c r="A111" s="37"/>
      <c r="B111" s="38"/>
      <c r="C111" s="203" t="s">
        <v>143</v>
      </c>
      <c r="D111" s="203" t="s">
        <v>138</v>
      </c>
      <c r="E111" s="204" t="s">
        <v>155</v>
      </c>
      <c r="F111" s="205" t="s">
        <v>156</v>
      </c>
      <c r="G111" s="206" t="s">
        <v>148</v>
      </c>
      <c r="H111" s="207">
        <v>5.2000000000000002</v>
      </c>
      <c r="I111" s="208"/>
      <c r="J111" s="209">
        <f>ROUND(I111*H111,2)</f>
        <v>0</v>
      </c>
      <c r="K111" s="205" t="s">
        <v>142</v>
      </c>
      <c r="L111" s="43"/>
      <c r="M111" s="210" t="s">
        <v>19</v>
      </c>
      <c r="N111" s="211" t="s">
        <v>42</v>
      </c>
      <c r="O111" s="83"/>
      <c r="P111" s="212">
        <f>O111*H111</f>
        <v>0</v>
      </c>
      <c r="Q111" s="212">
        <v>0</v>
      </c>
      <c r="R111" s="212">
        <f>Q111*H111</f>
        <v>0</v>
      </c>
      <c r="S111" s="212">
        <v>0</v>
      </c>
      <c r="T111" s="213">
        <f>S111*H111</f>
        <v>0</v>
      </c>
      <c r="U111" s="37"/>
      <c r="V111" s="37"/>
      <c r="W111" s="37"/>
      <c r="X111" s="37"/>
      <c r="Y111" s="37"/>
      <c r="Z111" s="37"/>
      <c r="AA111" s="37"/>
      <c r="AB111" s="37"/>
      <c r="AC111" s="37"/>
      <c r="AD111" s="37"/>
      <c r="AE111" s="37"/>
      <c r="AR111" s="214" t="s">
        <v>143</v>
      </c>
      <c r="AT111" s="214" t="s">
        <v>138</v>
      </c>
      <c r="AU111" s="214" t="s">
        <v>81</v>
      </c>
      <c r="AY111" s="16" t="s">
        <v>136</v>
      </c>
      <c r="BE111" s="215">
        <f>IF(N111="základní",J111,0)</f>
        <v>0</v>
      </c>
      <c r="BF111" s="215">
        <f>IF(N111="snížená",J111,0)</f>
        <v>0</v>
      </c>
      <c r="BG111" s="215">
        <f>IF(N111="zákl. přenesená",J111,0)</f>
        <v>0</v>
      </c>
      <c r="BH111" s="215">
        <f>IF(N111="sníž. přenesená",J111,0)</f>
        <v>0</v>
      </c>
      <c r="BI111" s="215">
        <f>IF(N111="nulová",J111,0)</f>
        <v>0</v>
      </c>
      <c r="BJ111" s="16" t="s">
        <v>79</v>
      </c>
      <c r="BK111" s="215">
        <f>ROUND(I111*H111,2)</f>
        <v>0</v>
      </c>
      <c r="BL111" s="16" t="s">
        <v>143</v>
      </c>
      <c r="BM111" s="214" t="s">
        <v>157</v>
      </c>
    </row>
    <row r="112" s="2" customFormat="1">
      <c r="A112" s="37"/>
      <c r="B112" s="38"/>
      <c r="C112" s="39"/>
      <c r="D112" s="216" t="s">
        <v>144</v>
      </c>
      <c r="E112" s="39"/>
      <c r="F112" s="217" t="s">
        <v>158</v>
      </c>
      <c r="G112" s="39"/>
      <c r="H112" s="39"/>
      <c r="I112" s="218"/>
      <c r="J112" s="39"/>
      <c r="K112" s="39"/>
      <c r="L112" s="43"/>
      <c r="M112" s="219"/>
      <c r="N112" s="220"/>
      <c r="O112" s="83"/>
      <c r="P112" s="83"/>
      <c r="Q112" s="83"/>
      <c r="R112" s="83"/>
      <c r="S112" s="83"/>
      <c r="T112" s="84"/>
      <c r="U112" s="37"/>
      <c r="V112" s="37"/>
      <c r="W112" s="37"/>
      <c r="X112" s="37"/>
      <c r="Y112" s="37"/>
      <c r="Z112" s="37"/>
      <c r="AA112" s="37"/>
      <c r="AB112" s="37"/>
      <c r="AC112" s="37"/>
      <c r="AD112" s="37"/>
      <c r="AE112" s="37"/>
      <c r="AT112" s="16" t="s">
        <v>144</v>
      </c>
      <c r="AU112" s="16" t="s">
        <v>81</v>
      </c>
    </row>
    <row r="113" s="2" customFormat="1" ht="21.75" customHeight="1">
      <c r="A113" s="37"/>
      <c r="B113" s="38"/>
      <c r="C113" s="203" t="s">
        <v>159</v>
      </c>
      <c r="D113" s="203" t="s">
        <v>138</v>
      </c>
      <c r="E113" s="204" t="s">
        <v>160</v>
      </c>
      <c r="F113" s="205" t="s">
        <v>161</v>
      </c>
      <c r="G113" s="206" t="s">
        <v>141</v>
      </c>
      <c r="H113" s="207">
        <v>26</v>
      </c>
      <c r="I113" s="208"/>
      <c r="J113" s="209">
        <f>ROUND(I113*H113,2)</f>
        <v>0</v>
      </c>
      <c r="K113" s="205" t="s">
        <v>142</v>
      </c>
      <c r="L113" s="43"/>
      <c r="M113" s="210" t="s">
        <v>19</v>
      </c>
      <c r="N113" s="211" t="s">
        <v>42</v>
      </c>
      <c r="O113" s="83"/>
      <c r="P113" s="212">
        <f>O113*H113</f>
        <v>0</v>
      </c>
      <c r="Q113" s="212">
        <v>0</v>
      </c>
      <c r="R113" s="212">
        <f>Q113*H113</f>
        <v>0</v>
      </c>
      <c r="S113" s="212">
        <v>0</v>
      </c>
      <c r="T113" s="213">
        <f>S113*H113</f>
        <v>0</v>
      </c>
      <c r="U113" s="37"/>
      <c r="V113" s="37"/>
      <c r="W113" s="37"/>
      <c r="X113" s="37"/>
      <c r="Y113" s="37"/>
      <c r="Z113" s="37"/>
      <c r="AA113" s="37"/>
      <c r="AB113" s="37"/>
      <c r="AC113" s="37"/>
      <c r="AD113" s="37"/>
      <c r="AE113" s="37"/>
      <c r="AR113" s="214" t="s">
        <v>143</v>
      </c>
      <c r="AT113" s="214" t="s">
        <v>138</v>
      </c>
      <c r="AU113" s="214" t="s">
        <v>81</v>
      </c>
      <c r="AY113" s="16" t="s">
        <v>136</v>
      </c>
      <c r="BE113" s="215">
        <f>IF(N113="základní",J113,0)</f>
        <v>0</v>
      </c>
      <c r="BF113" s="215">
        <f>IF(N113="snížená",J113,0)</f>
        <v>0</v>
      </c>
      <c r="BG113" s="215">
        <f>IF(N113="zákl. přenesená",J113,0)</f>
        <v>0</v>
      </c>
      <c r="BH113" s="215">
        <f>IF(N113="sníž. přenesená",J113,0)</f>
        <v>0</v>
      </c>
      <c r="BI113" s="215">
        <f>IF(N113="nulová",J113,0)</f>
        <v>0</v>
      </c>
      <c r="BJ113" s="16" t="s">
        <v>79</v>
      </c>
      <c r="BK113" s="215">
        <f>ROUND(I113*H113,2)</f>
        <v>0</v>
      </c>
      <c r="BL113" s="16" t="s">
        <v>143</v>
      </c>
      <c r="BM113" s="214" t="s">
        <v>162</v>
      </c>
    </row>
    <row r="114" s="2" customFormat="1">
      <c r="A114" s="37"/>
      <c r="B114" s="38"/>
      <c r="C114" s="39"/>
      <c r="D114" s="216" t="s">
        <v>144</v>
      </c>
      <c r="E114" s="39"/>
      <c r="F114" s="217" t="s">
        <v>163</v>
      </c>
      <c r="G114" s="39"/>
      <c r="H114" s="39"/>
      <c r="I114" s="218"/>
      <c r="J114" s="39"/>
      <c r="K114" s="39"/>
      <c r="L114" s="43"/>
      <c r="M114" s="219"/>
      <c r="N114" s="220"/>
      <c r="O114" s="83"/>
      <c r="P114" s="83"/>
      <c r="Q114" s="83"/>
      <c r="R114" s="83"/>
      <c r="S114" s="83"/>
      <c r="T114" s="84"/>
      <c r="U114" s="37"/>
      <c r="V114" s="37"/>
      <c r="W114" s="37"/>
      <c r="X114" s="37"/>
      <c r="Y114" s="37"/>
      <c r="Z114" s="37"/>
      <c r="AA114" s="37"/>
      <c r="AB114" s="37"/>
      <c r="AC114" s="37"/>
      <c r="AD114" s="37"/>
      <c r="AE114" s="37"/>
      <c r="AT114" s="16" t="s">
        <v>144</v>
      </c>
      <c r="AU114" s="16" t="s">
        <v>81</v>
      </c>
    </row>
    <row r="115" s="12" customFormat="1" ht="22.8" customHeight="1">
      <c r="A115" s="12"/>
      <c r="B115" s="187"/>
      <c r="C115" s="188"/>
      <c r="D115" s="189" t="s">
        <v>70</v>
      </c>
      <c r="E115" s="201" t="s">
        <v>164</v>
      </c>
      <c r="F115" s="201" t="s">
        <v>165</v>
      </c>
      <c r="G115" s="188"/>
      <c r="H115" s="188"/>
      <c r="I115" s="191"/>
      <c r="J115" s="202">
        <f>BK115</f>
        <v>0</v>
      </c>
      <c r="K115" s="188"/>
      <c r="L115" s="193"/>
      <c r="M115" s="194"/>
      <c r="N115" s="195"/>
      <c r="O115" s="195"/>
      <c r="P115" s="196">
        <f>SUM(P116:P136)</f>
        <v>0</v>
      </c>
      <c r="Q115" s="195"/>
      <c r="R115" s="196">
        <f>SUM(R116:R136)</f>
        <v>0</v>
      </c>
      <c r="S115" s="195"/>
      <c r="T115" s="197">
        <f>SUM(T116:T136)</f>
        <v>272.61798700000003</v>
      </c>
      <c r="U115" s="12"/>
      <c r="V115" s="12"/>
      <c r="W115" s="12"/>
      <c r="X115" s="12"/>
      <c r="Y115" s="12"/>
      <c r="Z115" s="12"/>
      <c r="AA115" s="12"/>
      <c r="AB115" s="12"/>
      <c r="AC115" s="12"/>
      <c r="AD115" s="12"/>
      <c r="AE115" s="12"/>
      <c r="AR115" s="198" t="s">
        <v>79</v>
      </c>
      <c r="AT115" s="199" t="s">
        <v>70</v>
      </c>
      <c r="AU115" s="199" t="s">
        <v>79</v>
      </c>
      <c r="AY115" s="198" t="s">
        <v>136</v>
      </c>
      <c r="BK115" s="200">
        <f>SUM(BK116:BK136)</f>
        <v>0</v>
      </c>
    </row>
    <row r="116" s="2" customFormat="1" ht="16.5" customHeight="1">
      <c r="A116" s="37"/>
      <c r="B116" s="38"/>
      <c r="C116" s="203" t="s">
        <v>153</v>
      </c>
      <c r="D116" s="203" t="s">
        <v>138</v>
      </c>
      <c r="E116" s="204" t="s">
        <v>166</v>
      </c>
      <c r="F116" s="205" t="s">
        <v>167</v>
      </c>
      <c r="G116" s="206" t="s">
        <v>148</v>
      </c>
      <c r="H116" s="207">
        <v>47.195999999999998</v>
      </c>
      <c r="I116" s="208"/>
      <c r="J116" s="209">
        <f>ROUND(I116*H116,2)</f>
        <v>0</v>
      </c>
      <c r="K116" s="205" t="s">
        <v>142</v>
      </c>
      <c r="L116" s="43"/>
      <c r="M116" s="210" t="s">
        <v>19</v>
      </c>
      <c r="N116" s="211" t="s">
        <v>42</v>
      </c>
      <c r="O116" s="83"/>
      <c r="P116" s="212">
        <f>O116*H116</f>
        <v>0</v>
      </c>
      <c r="Q116" s="212">
        <v>0</v>
      </c>
      <c r="R116" s="212">
        <f>Q116*H116</f>
        <v>0</v>
      </c>
      <c r="S116" s="212">
        <v>2</v>
      </c>
      <c r="T116" s="213">
        <f>S116*H116</f>
        <v>94.391999999999996</v>
      </c>
      <c r="U116" s="37"/>
      <c r="V116" s="37"/>
      <c r="W116" s="37"/>
      <c r="X116" s="37"/>
      <c r="Y116" s="37"/>
      <c r="Z116" s="37"/>
      <c r="AA116" s="37"/>
      <c r="AB116" s="37"/>
      <c r="AC116" s="37"/>
      <c r="AD116" s="37"/>
      <c r="AE116" s="37"/>
      <c r="AR116" s="214" t="s">
        <v>143</v>
      </c>
      <c r="AT116" s="214" t="s">
        <v>138</v>
      </c>
      <c r="AU116" s="214" t="s">
        <v>81</v>
      </c>
      <c r="AY116" s="16" t="s">
        <v>136</v>
      </c>
      <c r="BE116" s="215">
        <f>IF(N116="základní",J116,0)</f>
        <v>0</v>
      </c>
      <c r="BF116" s="215">
        <f>IF(N116="snížená",J116,0)</f>
        <v>0</v>
      </c>
      <c r="BG116" s="215">
        <f>IF(N116="zákl. přenesená",J116,0)</f>
        <v>0</v>
      </c>
      <c r="BH116" s="215">
        <f>IF(N116="sníž. přenesená",J116,0)</f>
        <v>0</v>
      </c>
      <c r="BI116" s="215">
        <f>IF(N116="nulová",J116,0)</f>
        <v>0</v>
      </c>
      <c r="BJ116" s="16" t="s">
        <v>79</v>
      </c>
      <c r="BK116" s="215">
        <f>ROUND(I116*H116,2)</f>
        <v>0</v>
      </c>
      <c r="BL116" s="16" t="s">
        <v>143</v>
      </c>
      <c r="BM116" s="214" t="s">
        <v>8</v>
      </c>
    </row>
    <row r="117" s="2" customFormat="1">
      <c r="A117" s="37"/>
      <c r="B117" s="38"/>
      <c r="C117" s="39"/>
      <c r="D117" s="216" t="s">
        <v>144</v>
      </c>
      <c r="E117" s="39"/>
      <c r="F117" s="217" t="s">
        <v>168</v>
      </c>
      <c r="G117" s="39"/>
      <c r="H117" s="39"/>
      <c r="I117" s="218"/>
      <c r="J117" s="39"/>
      <c r="K117" s="39"/>
      <c r="L117" s="43"/>
      <c r="M117" s="219"/>
      <c r="N117" s="220"/>
      <c r="O117" s="83"/>
      <c r="P117" s="83"/>
      <c r="Q117" s="83"/>
      <c r="R117" s="83"/>
      <c r="S117" s="83"/>
      <c r="T117" s="84"/>
      <c r="U117" s="37"/>
      <c r="V117" s="37"/>
      <c r="W117" s="37"/>
      <c r="X117" s="37"/>
      <c r="Y117" s="37"/>
      <c r="Z117" s="37"/>
      <c r="AA117" s="37"/>
      <c r="AB117" s="37"/>
      <c r="AC117" s="37"/>
      <c r="AD117" s="37"/>
      <c r="AE117" s="37"/>
      <c r="AT117" s="16" t="s">
        <v>144</v>
      </c>
      <c r="AU117" s="16" t="s">
        <v>81</v>
      </c>
    </row>
    <row r="118" s="2" customFormat="1" ht="16.5" customHeight="1">
      <c r="A118" s="37"/>
      <c r="B118" s="38"/>
      <c r="C118" s="203" t="s">
        <v>169</v>
      </c>
      <c r="D118" s="203" t="s">
        <v>138</v>
      </c>
      <c r="E118" s="204" t="s">
        <v>170</v>
      </c>
      <c r="F118" s="205" t="s">
        <v>171</v>
      </c>
      <c r="G118" s="206" t="s">
        <v>148</v>
      </c>
      <c r="H118" s="207">
        <v>28.079999999999998</v>
      </c>
      <c r="I118" s="208"/>
      <c r="J118" s="209">
        <f>ROUND(I118*H118,2)</f>
        <v>0</v>
      </c>
      <c r="K118" s="205" t="s">
        <v>142</v>
      </c>
      <c r="L118" s="43"/>
      <c r="M118" s="210" t="s">
        <v>19</v>
      </c>
      <c r="N118" s="211" t="s">
        <v>42</v>
      </c>
      <c r="O118" s="83"/>
      <c r="P118" s="212">
        <f>O118*H118</f>
        <v>0</v>
      </c>
      <c r="Q118" s="212">
        <v>0</v>
      </c>
      <c r="R118" s="212">
        <f>Q118*H118</f>
        <v>0</v>
      </c>
      <c r="S118" s="212">
        <v>2.3999999999999999</v>
      </c>
      <c r="T118" s="213">
        <f>S118*H118</f>
        <v>67.391999999999996</v>
      </c>
      <c r="U118" s="37"/>
      <c r="V118" s="37"/>
      <c r="W118" s="37"/>
      <c r="X118" s="37"/>
      <c r="Y118" s="37"/>
      <c r="Z118" s="37"/>
      <c r="AA118" s="37"/>
      <c r="AB118" s="37"/>
      <c r="AC118" s="37"/>
      <c r="AD118" s="37"/>
      <c r="AE118" s="37"/>
      <c r="AR118" s="214" t="s">
        <v>143</v>
      </c>
      <c r="AT118" s="214" t="s">
        <v>138</v>
      </c>
      <c r="AU118" s="214" t="s">
        <v>81</v>
      </c>
      <c r="AY118" s="16" t="s">
        <v>136</v>
      </c>
      <c r="BE118" s="215">
        <f>IF(N118="základní",J118,0)</f>
        <v>0</v>
      </c>
      <c r="BF118" s="215">
        <f>IF(N118="snížená",J118,0)</f>
        <v>0</v>
      </c>
      <c r="BG118" s="215">
        <f>IF(N118="zákl. přenesená",J118,0)</f>
        <v>0</v>
      </c>
      <c r="BH118" s="215">
        <f>IF(N118="sníž. přenesená",J118,0)</f>
        <v>0</v>
      </c>
      <c r="BI118" s="215">
        <f>IF(N118="nulová",J118,0)</f>
        <v>0</v>
      </c>
      <c r="BJ118" s="16" t="s">
        <v>79</v>
      </c>
      <c r="BK118" s="215">
        <f>ROUND(I118*H118,2)</f>
        <v>0</v>
      </c>
      <c r="BL118" s="16" t="s">
        <v>143</v>
      </c>
      <c r="BM118" s="214" t="s">
        <v>172</v>
      </c>
    </row>
    <row r="119" s="2" customFormat="1">
      <c r="A119" s="37"/>
      <c r="B119" s="38"/>
      <c r="C119" s="39"/>
      <c r="D119" s="216" t="s">
        <v>144</v>
      </c>
      <c r="E119" s="39"/>
      <c r="F119" s="217" t="s">
        <v>173</v>
      </c>
      <c r="G119" s="39"/>
      <c r="H119" s="39"/>
      <c r="I119" s="218"/>
      <c r="J119" s="39"/>
      <c r="K119" s="39"/>
      <c r="L119" s="43"/>
      <c r="M119" s="219"/>
      <c r="N119" s="220"/>
      <c r="O119" s="83"/>
      <c r="P119" s="83"/>
      <c r="Q119" s="83"/>
      <c r="R119" s="83"/>
      <c r="S119" s="83"/>
      <c r="T119" s="84"/>
      <c r="U119" s="37"/>
      <c r="V119" s="37"/>
      <c r="W119" s="37"/>
      <c r="X119" s="37"/>
      <c r="Y119" s="37"/>
      <c r="Z119" s="37"/>
      <c r="AA119" s="37"/>
      <c r="AB119" s="37"/>
      <c r="AC119" s="37"/>
      <c r="AD119" s="37"/>
      <c r="AE119" s="37"/>
      <c r="AT119" s="16" t="s">
        <v>144</v>
      </c>
      <c r="AU119" s="16" t="s">
        <v>81</v>
      </c>
    </row>
    <row r="120" s="2" customFormat="1" ht="16.5" customHeight="1">
      <c r="A120" s="37"/>
      <c r="B120" s="38"/>
      <c r="C120" s="203" t="s">
        <v>157</v>
      </c>
      <c r="D120" s="203" t="s">
        <v>138</v>
      </c>
      <c r="E120" s="204" t="s">
        <v>174</v>
      </c>
      <c r="F120" s="205" t="s">
        <v>175</v>
      </c>
      <c r="G120" s="206" t="s">
        <v>148</v>
      </c>
      <c r="H120" s="207">
        <v>21.081</v>
      </c>
      <c r="I120" s="208"/>
      <c r="J120" s="209">
        <f>ROUND(I120*H120,2)</f>
        <v>0</v>
      </c>
      <c r="K120" s="205" t="s">
        <v>142</v>
      </c>
      <c r="L120" s="43"/>
      <c r="M120" s="210" t="s">
        <v>19</v>
      </c>
      <c r="N120" s="211" t="s">
        <v>42</v>
      </c>
      <c r="O120" s="83"/>
      <c r="P120" s="212">
        <f>O120*H120</f>
        <v>0</v>
      </c>
      <c r="Q120" s="212">
        <v>0</v>
      </c>
      <c r="R120" s="212">
        <f>Q120*H120</f>
        <v>0</v>
      </c>
      <c r="S120" s="212">
        <v>1.8</v>
      </c>
      <c r="T120" s="213">
        <f>S120*H120</f>
        <v>37.945799999999998</v>
      </c>
      <c r="U120" s="37"/>
      <c r="V120" s="37"/>
      <c r="W120" s="37"/>
      <c r="X120" s="37"/>
      <c r="Y120" s="37"/>
      <c r="Z120" s="37"/>
      <c r="AA120" s="37"/>
      <c r="AB120" s="37"/>
      <c r="AC120" s="37"/>
      <c r="AD120" s="37"/>
      <c r="AE120" s="37"/>
      <c r="AR120" s="214" t="s">
        <v>143</v>
      </c>
      <c r="AT120" s="214" t="s">
        <v>138</v>
      </c>
      <c r="AU120" s="214" t="s">
        <v>81</v>
      </c>
      <c r="AY120" s="16" t="s">
        <v>136</v>
      </c>
      <c r="BE120" s="215">
        <f>IF(N120="základní",J120,0)</f>
        <v>0</v>
      </c>
      <c r="BF120" s="215">
        <f>IF(N120="snížená",J120,0)</f>
        <v>0</v>
      </c>
      <c r="BG120" s="215">
        <f>IF(N120="zákl. přenesená",J120,0)</f>
        <v>0</v>
      </c>
      <c r="BH120" s="215">
        <f>IF(N120="sníž. přenesená",J120,0)</f>
        <v>0</v>
      </c>
      <c r="BI120" s="215">
        <f>IF(N120="nulová",J120,0)</f>
        <v>0</v>
      </c>
      <c r="BJ120" s="16" t="s">
        <v>79</v>
      </c>
      <c r="BK120" s="215">
        <f>ROUND(I120*H120,2)</f>
        <v>0</v>
      </c>
      <c r="BL120" s="16" t="s">
        <v>143</v>
      </c>
      <c r="BM120" s="214" t="s">
        <v>176</v>
      </c>
    </row>
    <row r="121" s="2" customFormat="1">
      <c r="A121" s="37"/>
      <c r="B121" s="38"/>
      <c r="C121" s="39"/>
      <c r="D121" s="216" t="s">
        <v>144</v>
      </c>
      <c r="E121" s="39"/>
      <c r="F121" s="217" t="s">
        <v>177</v>
      </c>
      <c r="G121" s="39"/>
      <c r="H121" s="39"/>
      <c r="I121" s="218"/>
      <c r="J121" s="39"/>
      <c r="K121" s="39"/>
      <c r="L121" s="43"/>
      <c r="M121" s="219"/>
      <c r="N121" s="220"/>
      <c r="O121" s="83"/>
      <c r="P121" s="83"/>
      <c r="Q121" s="83"/>
      <c r="R121" s="83"/>
      <c r="S121" s="83"/>
      <c r="T121" s="84"/>
      <c r="U121" s="37"/>
      <c r="V121" s="37"/>
      <c r="W121" s="37"/>
      <c r="X121" s="37"/>
      <c r="Y121" s="37"/>
      <c r="Z121" s="37"/>
      <c r="AA121" s="37"/>
      <c r="AB121" s="37"/>
      <c r="AC121" s="37"/>
      <c r="AD121" s="37"/>
      <c r="AE121" s="37"/>
      <c r="AT121" s="16" t="s">
        <v>144</v>
      </c>
      <c r="AU121" s="16" t="s">
        <v>81</v>
      </c>
    </row>
    <row r="122" s="2" customFormat="1" ht="16.5" customHeight="1">
      <c r="A122" s="37"/>
      <c r="B122" s="38"/>
      <c r="C122" s="203" t="s">
        <v>164</v>
      </c>
      <c r="D122" s="203" t="s">
        <v>138</v>
      </c>
      <c r="E122" s="204" t="s">
        <v>178</v>
      </c>
      <c r="F122" s="205" t="s">
        <v>179</v>
      </c>
      <c r="G122" s="206" t="s">
        <v>141</v>
      </c>
      <c r="H122" s="207">
        <v>2.5649999999999999</v>
      </c>
      <c r="I122" s="208"/>
      <c r="J122" s="209">
        <f>ROUND(I122*H122,2)</f>
        <v>0</v>
      </c>
      <c r="K122" s="205" t="s">
        <v>142</v>
      </c>
      <c r="L122" s="43"/>
      <c r="M122" s="210" t="s">
        <v>19</v>
      </c>
      <c r="N122" s="211" t="s">
        <v>42</v>
      </c>
      <c r="O122" s="83"/>
      <c r="P122" s="212">
        <f>O122*H122</f>
        <v>0</v>
      </c>
      <c r="Q122" s="212">
        <v>0</v>
      </c>
      <c r="R122" s="212">
        <f>Q122*H122</f>
        <v>0</v>
      </c>
      <c r="S122" s="212">
        <v>0.432</v>
      </c>
      <c r="T122" s="213">
        <f>S122*H122</f>
        <v>1.10808</v>
      </c>
      <c r="U122" s="37"/>
      <c r="V122" s="37"/>
      <c r="W122" s="37"/>
      <c r="X122" s="37"/>
      <c r="Y122" s="37"/>
      <c r="Z122" s="37"/>
      <c r="AA122" s="37"/>
      <c r="AB122" s="37"/>
      <c r="AC122" s="37"/>
      <c r="AD122" s="37"/>
      <c r="AE122" s="37"/>
      <c r="AR122" s="214" t="s">
        <v>143</v>
      </c>
      <c r="AT122" s="214" t="s">
        <v>138</v>
      </c>
      <c r="AU122" s="214" t="s">
        <v>81</v>
      </c>
      <c r="AY122" s="16" t="s">
        <v>136</v>
      </c>
      <c r="BE122" s="215">
        <f>IF(N122="základní",J122,0)</f>
        <v>0</v>
      </c>
      <c r="BF122" s="215">
        <f>IF(N122="snížená",J122,0)</f>
        <v>0</v>
      </c>
      <c r="BG122" s="215">
        <f>IF(N122="zákl. přenesená",J122,0)</f>
        <v>0</v>
      </c>
      <c r="BH122" s="215">
        <f>IF(N122="sníž. přenesená",J122,0)</f>
        <v>0</v>
      </c>
      <c r="BI122" s="215">
        <f>IF(N122="nulová",J122,0)</f>
        <v>0</v>
      </c>
      <c r="BJ122" s="16" t="s">
        <v>79</v>
      </c>
      <c r="BK122" s="215">
        <f>ROUND(I122*H122,2)</f>
        <v>0</v>
      </c>
      <c r="BL122" s="16" t="s">
        <v>143</v>
      </c>
      <c r="BM122" s="214" t="s">
        <v>180</v>
      </c>
    </row>
    <row r="123" s="2" customFormat="1">
      <c r="A123" s="37"/>
      <c r="B123" s="38"/>
      <c r="C123" s="39"/>
      <c r="D123" s="216" t="s">
        <v>144</v>
      </c>
      <c r="E123" s="39"/>
      <c r="F123" s="217" t="s">
        <v>181</v>
      </c>
      <c r="G123" s="39"/>
      <c r="H123" s="39"/>
      <c r="I123" s="218"/>
      <c r="J123" s="39"/>
      <c r="K123" s="39"/>
      <c r="L123" s="43"/>
      <c r="M123" s="219"/>
      <c r="N123" s="220"/>
      <c r="O123" s="83"/>
      <c r="P123" s="83"/>
      <c r="Q123" s="83"/>
      <c r="R123" s="83"/>
      <c r="S123" s="83"/>
      <c r="T123" s="84"/>
      <c r="U123" s="37"/>
      <c r="V123" s="37"/>
      <c r="W123" s="37"/>
      <c r="X123" s="37"/>
      <c r="Y123" s="37"/>
      <c r="Z123" s="37"/>
      <c r="AA123" s="37"/>
      <c r="AB123" s="37"/>
      <c r="AC123" s="37"/>
      <c r="AD123" s="37"/>
      <c r="AE123" s="37"/>
      <c r="AT123" s="16" t="s">
        <v>144</v>
      </c>
      <c r="AU123" s="16" t="s">
        <v>81</v>
      </c>
    </row>
    <row r="124" s="2" customFormat="1">
      <c r="A124" s="37"/>
      <c r="B124" s="38"/>
      <c r="C124" s="39"/>
      <c r="D124" s="221" t="s">
        <v>182</v>
      </c>
      <c r="E124" s="39"/>
      <c r="F124" s="222" t="s">
        <v>183</v>
      </c>
      <c r="G124" s="39"/>
      <c r="H124" s="39"/>
      <c r="I124" s="218"/>
      <c r="J124" s="39"/>
      <c r="K124" s="39"/>
      <c r="L124" s="43"/>
      <c r="M124" s="219"/>
      <c r="N124" s="220"/>
      <c r="O124" s="83"/>
      <c r="P124" s="83"/>
      <c r="Q124" s="83"/>
      <c r="R124" s="83"/>
      <c r="S124" s="83"/>
      <c r="T124" s="84"/>
      <c r="U124" s="37"/>
      <c r="V124" s="37"/>
      <c r="W124" s="37"/>
      <c r="X124" s="37"/>
      <c r="Y124" s="37"/>
      <c r="Z124" s="37"/>
      <c r="AA124" s="37"/>
      <c r="AB124" s="37"/>
      <c r="AC124" s="37"/>
      <c r="AD124" s="37"/>
      <c r="AE124" s="37"/>
      <c r="AT124" s="16" t="s">
        <v>182</v>
      </c>
      <c r="AU124" s="16" t="s">
        <v>81</v>
      </c>
    </row>
    <row r="125" s="2" customFormat="1" ht="16.5" customHeight="1">
      <c r="A125" s="37"/>
      <c r="B125" s="38"/>
      <c r="C125" s="203" t="s">
        <v>162</v>
      </c>
      <c r="D125" s="203" t="s">
        <v>138</v>
      </c>
      <c r="E125" s="204" t="s">
        <v>184</v>
      </c>
      <c r="F125" s="205" t="s">
        <v>185</v>
      </c>
      <c r="G125" s="206" t="s">
        <v>186</v>
      </c>
      <c r="H125" s="207">
        <v>12</v>
      </c>
      <c r="I125" s="208"/>
      <c r="J125" s="209">
        <f>ROUND(I125*H125,2)</f>
        <v>0</v>
      </c>
      <c r="K125" s="205" t="s">
        <v>142</v>
      </c>
      <c r="L125" s="43"/>
      <c r="M125" s="210" t="s">
        <v>19</v>
      </c>
      <c r="N125" s="211" t="s">
        <v>42</v>
      </c>
      <c r="O125" s="83"/>
      <c r="P125" s="212">
        <f>O125*H125</f>
        <v>0</v>
      </c>
      <c r="Q125" s="212">
        <v>0</v>
      </c>
      <c r="R125" s="212">
        <f>Q125*H125</f>
        <v>0</v>
      </c>
      <c r="S125" s="212">
        <v>0.021999999999999999</v>
      </c>
      <c r="T125" s="213">
        <f>S125*H125</f>
        <v>0.26400000000000001</v>
      </c>
      <c r="U125" s="37"/>
      <c r="V125" s="37"/>
      <c r="W125" s="37"/>
      <c r="X125" s="37"/>
      <c r="Y125" s="37"/>
      <c r="Z125" s="37"/>
      <c r="AA125" s="37"/>
      <c r="AB125" s="37"/>
      <c r="AC125" s="37"/>
      <c r="AD125" s="37"/>
      <c r="AE125" s="37"/>
      <c r="AR125" s="214" t="s">
        <v>143</v>
      </c>
      <c r="AT125" s="214" t="s">
        <v>138</v>
      </c>
      <c r="AU125" s="214" t="s">
        <v>81</v>
      </c>
      <c r="AY125" s="16" t="s">
        <v>136</v>
      </c>
      <c r="BE125" s="215">
        <f>IF(N125="základní",J125,0)</f>
        <v>0</v>
      </c>
      <c r="BF125" s="215">
        <f>IF(N125="snížená",J125,0)</f>
        <v>0</v>
      </c>
      <c r="BG125" s="215">
        <f>IF(N125="zákl. přenesená",J125,0)</f>
        <v>0</v>
      </c>
      <c r="BH125" s="215">
        <f>IF(N125="sníž. přenesená",J125,0)</f>
        <v>0</v>
      </c>
      <c r="BI125" s="215">
        <f>IF(N125="nulová",J125,0)</f>
        <v>0</v>
      </c>
      <c r="BJ125" s="16" t="s">
        <v>79</v>
      </c>
      <c r="BK125" s="215">
        <f>ROUND(I125*H125,2)</f>
        <v>0</v>
      </c>
      <c r="BL125" s="16" t="s">
        <v>143</v>
      </c>
      <c r="BM125" s="214" t="s">
        <v>187</v>
      </c>
    </row>
    <row r="126" s="2" customFormat="1">
      <c r="A126" s="37"/>
      <c r="B126" s="38"/>
      <c r="C126" s="39"/>
      <c r="D126" s="216" t="s">
        <v>144</v>
      </c>
      <c r="E126" s="39"/>
      <c r="F126" s="217" t="s">
        <v>188</v>
      </c>
      <c r="G126" s="39"/>
      <c r="H126" s="39"/>
      <c r="I126" s="218"/>
      <c r="J126" s="39"/>
      <c r="K126" s="39"/>
      <c r="L126" s="43"/>
      <c r="M126" s="219"/>
      <c r="N126" s="220"/>
      <c r="O126" s="83"/>
      <c r="P126" s="83"/>
      <c r="Q126" s="83"/>
      <c r="R126" s="83"/>
      <c r="S126" s="83"/>
      <c r="T126" s="84"/>
      <c r="U126" s="37"/>
      <c r="V126" s="37"/>
      <c r="W126" s="37"/>
      <c r="X126" s="37"/>
      <c r="Y126" s="37"/>
      <c r="Z126" s="37"/>
      <c r="AA126" s="37"/>
      <c r="AB126" s="37"/>
      <c r="AC126" s="37"/>
      <c r="AD126" s="37"/>
      <c r="AE126" s="37"/>
      <c r="AT126" s="16" t="s">
        <v>144</v>
      </c>
      <c r="AU126" s="16" t="s">
        <v>81</v>
      </c>
    </row>
    <row r="127" s="2" customFormat="1" ht="21.75" customHeight="1">
      <c r="A127" s="37"/>
      <c r="B127" s="38"/>
      <c r="C127" s="203" t="s">
        <v>189</v>
      </c>
      <c r="D127" s="203" t="s">
        <v>138</v>
      </c>
      <c r="E127" s="204" t="s">
        <v>190</v>
      </c>
      <c r="F127" s="205" t="s">
        <v>191</v>
      </c>
      <c r="G127" s="206" t="s">
        <v>148</v>
      </c>
      <c r="H127" s="207">
        <v>30.260000000000002</v>
      </c>
      <c r="I127" s="208"/>
      <c r="J127" s="209">
        <f>ROUND(I127*H127,2)</f>
        <v>0</v>
      </c>
      <c r="K127" s="205" t="s">
        <v>142</v>
      </c>
      <c r="L127" s="43"/>
      <c r="M127" s="210" t="s">
        <v>19</v>
      </c>
      <c r="N127" s="211" t="s">
        <v>42</v>
      </c>
      <c r="O127" s="83"/>
      <c r="P127" s="212">
        <f>O127*H127</f>
        <v>0</v>
      </c>
      <c r="Q127" s="212">
        <v>0</v>
      </c>
      <c r="R127" s="212">
        <f>Q127*H127</f>
        <v>0</v>
      </c>
      <c r="S127" s="212">
        <v>2.2000000000000002</v>
      </c>
      <c r="T127" s="213">
        <f>S127*H127</f>
        <v>66.572000000000003</v>
      </c>
      <c r="U127" s="37"/>
      <c r="V127" s="37"/>
      <c r="W127" s="37"/>
      <c r="X127" s="37"/>
      <c r="Y127" s="37"/>
      <c r="Z127" s="37"/>
      <c r="AA127" s="37"/>
      <c r="AB127" s="37"/>
      <c r="AC127" s="37"/>
      <c r="AD127" s="37"/>
      <c r="AE127" s="37"/>
      <c r="AR127" s="214" t="s">
        <v>143</v>
      </c>
      <c r="AT127" s="214" t="s">
        <v>138</v>
      </c>
      <c r="AU127" s="214" t="s">
        <v>81</v>
      </c>
      <c r="AY127" s="16" t="s">
        <v>136</v>
      </c>
      <c r="BE127" s="215">
        <f>IF(N127="základní",J127,0)</f>
        <v>0</v>
      </c>
      <c r="BF127" s="215">
        <f>IF(N127="snížená",J127,0)</f>
        <v>0</v>
      </c>
      <c r="BG127" s="215">
        <f>IF(N127="zákl. přenesená",J127,0)</f>
        <v>0</v>
      </c>
      <c r="BH127" s="215">
        <f>IF(N127="sníž. přenesená",J127,0)</f>
        <v>0</v>
      </c>
      <c r="BI127" s="215">
        <f>IF(N127="nulová",J127,0)</f>
        <v>0</v>
      </c>
      <c r="BJ127" s="16" t="s">
        <v>79</v>
      </c>
      <c r="BK127" s="215">
        <f>ROUND(I127*H127,2)</f>
        <v>0</v>
      </c>
      <c r="BL127" s="16" t="s">
        <v>143</v>
      </c>
      <c r="BM127" s="214" t="s">
        <v>192</v>
      </c>
    </row>
    <row r="128" s="2" customFormat="1">
      <c r="A128" s="37"/>
      <c r="B128" s="38"/>
      <c r="C128" s="39"/>
      <c r="D128" s="216" t="s">
        <v>144</v>
      </c>
      <c r="E128" s="39"/>
      <c r="F128" s="217" t="s">
        <v>193</v>
      </c>
      <c r="G128" s="39"/>
      <c r="H128" s="39"/>
      <c r="I128" s="218"/>
      <c r="J128" s="39"/>
      <c r="K128" s="39"/>
      <c r="L128" s="43"/>
      <c r="M128" s="219"/>
      <c r="N128" s="220"/>
      <c r="O128" s="83"/>
      <c r="P128" s="83"/>
      <c r="Q128" s="83"/>
      <c r="R128" s="83"/>
      <c r="S128" s="83"/>
      <c r="T128" s="84"/>
      <c r="U128" s="37"/>
      <c r="V128" s="37"/>
      <c r="W128" s="37"/>
      <c r="X128" s="37"/>
      <c r="Y128" s="37"/>
      <c r="Z128" s="37"/>
      <c r="AA128" s="37"/>
      <c r="AB128" s="37"/>
      <c r="AC128" s="37"/>
      <c r="AD128" s="37"/>
      <c r="AE128" s="37"/>
      <c r="AT128" s="16" t="s">
        <v>144</v>
      </c>
      <c r="AU128" s="16" t="s">
        <v>81</v>
      </c>
    </row>
    <row r="129" s="2" customFormat="1" ht="16.5" customHeight="1">
      <c r="A129" s="37"/>
      <c r="B129" s="38"/>
      <c r="C129" s="203" t="s">
        <v>8</v>
      </c>
      <c r="D129" s="203" t="s">
        <v>138</v>
      </c>
      <c r="E129" s="204" t="s">
        <v>194</v>
      </c>
      <c r="F129" s="205" t="s">
        <v>195</v>
      </c>
      <c r="G129" s="206" t="s">
        <v>141</v>
      </c>
      <c r="H129" s="207">
        <v>11.744999999999999</v>
      </c>
      <c r="I129" s="208"/>
      <c r="J129" s="209">
        <f>ROUND(I129*H129,2)</f>
        <v>0</v>
      </c>
      <c r="K129" s="205" t="s">
        <v>142</v>
      </c>
      <c r="L129" s="43"/>
      <c r="M129" s="210" t="s">
        <v>19</v>
      </c>
      <c r="N129" s="211" t="s">
        <v>42</v>
      </c>
      <c r="O129" s="83"/>
      <c r="P129" s="212">
        <f>O129*H129</f>
        <v>0</v>
      </c>
      <c r="Q129" s="212">
        <v>0</v>
      </c>
      <c r="R129" s="212">
        <f>Q129*H129</f>
        <v>0</v>
      </c>
      <c r="S129" s="212">
        <v>0.031</v>
      </c>
      <c r="T129" s="213">
        <f>S129*H129</f>
        <v>0.36409499999999995</v>
      </c>
      <c r="U129" s="37"/>
      <c r="V129" s="37"/>
      <c r="W129" s="37"/>
      <c r="X129" s="37"/>
      <c r="Y129" s="37"/>
      <c r="Z129" s="37"/>
      <c r="AA129" s="37"/>
      <c r="AB129" s="37"/>
      <c r="AC129" s="37"/>
      <c r="AD129" s="37"/>
      <c r="AE129" s="37"/>
      <c r="AR129" s="214" t="s">
        <v>143</v>
      </c>
      <c r="AT129" s="214" t="s">
        <v>138</v>
      </c>
      <c r="AU129" s="214" t="s">
        <v>81</v>
      </c>
      <c r="AY129" s="16" t="s">
        <v>136</v>
      </c>
      <c r="BE129" s="215">
        <f>IF(N129="základní",J129,0)</f>
        <v>0</v>
      </c>
      <c r="BF129" s="215">
        <f>IF(N129="snížená",J129,0)</f>
        <v>0</v>
      </c>
      <c r="BG129" s="215">
        <f>IF(N129="zákl. přenesená",J129,0)</f>
        <v>0</v>
      </c>
      <c r="BH129" s="215">
        <f>IF(N129="sníž. přenesená",J129,0)</f>
        <v>0</v>
      </c>
      <c r="BI129" s="215">
        <f>IF(N129="nulová",J129,0)</f>
        <v>0</v>
      </c>
      <c r="BJ129" s="16" t="s">
        <v>79</v>
      </c>
      <c r="BK129" s="215">
        <f>ROUND(I129*H129,2)</f>
        <v>0</v>
      </c>
      <c r="BL129" s="16" t="s">
        <v>143</v>
      </c>
      <c r="BM129" s="214" t="s">
        <v>196</v>
      </c>
    </row>
    <row r="130" s="2" customFormat="1">
      <c r="A130" s="37"/>
      <c r="B130" s="38"/>
      <c r="C130" s="39"/>
      <c r="D130" s="216" t="s">
        <v>144</v>
      </c>
      <c r="E130" s="39"/>
      <c r="F130" s="217" t="s">
        <v>197</v>
      </c>
      <c r="G130" s="39"/>
      <c r="H130" s="39"/>
      <c r="I130" s="218"/>
      <c r="J130" s="39"/>
      <c r="K130" s="39"/>
      <c r="L130" s="43"/>
      <c r="M130" s="219"/>
      <c r="N130" s="220"/>
      <c r="O130" s="83"/>
      <c r="P130" s="83"/>
      <c r="Q130" s="83"/>
      <c r="R130" s="83"/>
      <c r="S130" s="83"/>
      <c r="T130" s="84"/>
      <c r="U130" s="37"/>
      <c r="V130" s="37"/>
      <c r="W130" s="37"/>
      <c r="X130" s="37"/>
      <c r="Y130" s="37"/>
      <c r="Z130" s="37"/>
      <c r="AA130" s="37"/>
      <c r="AB130" s="37"/>
      <c r="AC130" s="37"/>
      <c r="AD130" s="37"/>
      <c r="AE130" s="37"/>
      <c r="AT130" s="16" t="s">
        <v>144</v>
      </c>
      <c r="AU130" s="16" t="s">
        <v>81</v>
      </c>
    </row>
    <row r="131" s="2" customFormat="1" ht="16.5" customHeight="1">
      <c r="A131" s="37"/>
      <c r="B131" s="38"/>
      <c r="C131" s="203" t="s">
        <v>198</v>
      </c>
      <c r="D131" s="203" t="s">
        <v>138</v>
      </c>
      <c r="E131" s="204" t="s">
        <v>199</v>
      </c>
      <c r="F131" s="205" t="s">
        <v>200</v>
      </c>
      <c r="G131" s="206" t="s">
        <v>141</v>
      </c>
      <c r="H131" s="207">
        <v>35.531999999999996</v>
      </c>
      <c r="I131" s="208"/>
      <c r="J131" s="209">
        <f>ROUND(I131*H131,2)</f>
        <v>0</v>
      </c>
      <c r="K131" s="205" t="s">
        <v>142</v>
      </c>
      <c r="L131" s="43"/>
      <c r="M131" s="210" t="s">
        <v>19</v>
      </c>
      <c r="N131" s="211" t="s">
        <v>42</v>
      </c>
      <c r="O131" s="83"/>
      <c r="P131" s="212">
        <f>O131*H131</f>
        <v>0</v>
      </c>
      <c r="Q131" s="212">
        <v>0</v>
      </c>
      <c r="R131" s="212">
        <f>Q131*H131</f>
        <v>0</v>
      </c>
      <c r="S131" s="212">
        <v>0.027</v>
      </c>
      <c r="T131" s="213">
        <f>S131*H131</f>
        <v>0.95936399999999988</v>
      </c>
      <c r="U131" s="37"/>
      <c r="V131" s="37"/>
      <c r="W131" s="37"/>
      <c r="X131" s="37"/>
      <c r="Y131" s="37"/>
      <c r="Z131" s="37"/>
      <c r="AA131" s="37"/>
      <c r="AB131" s="37"/>
      <c r="AC131" s="37"/>
      <c r="AD131" s="37"/>
      <c r="AE131" s="37"/>
      <c r="AR131" s="214" t="s">
        <v>143</v>
      </c>
      <c r="AT131" s="214" t="s">
        <v>138</v>
      </c>
      <c r="AU131" s="214" t="s">
        <v>81</v>
      </c>
      <c r="AY131" s="16" t="s">
        <v>136</v>
      </c>
      <c r="BE131" s="215">
        <f>IF(N131="základní",J131,0)</f>
        <v>0</v>
      </c>
      <c r="BF131" s="215">
        <f>IF(N131="snížená",J131,0)</f>
        <v>0</v>
      </c>
      <c r="BG131" s="215">
        <f>IF(N131="zákl. přenesená",J131,0)</f>
        <v>0</v>
      </c>
      <c r="BH131" s="215">
        <f>IF(N131="sníž. přenesená",J131,0)</f>
        <v>0</v>
      </c>
      <c r="BI131" s="215">
        <f>IF(N131="nulová",J131,0)</f>
        <v>0</v>
      </c>
      <c r="BJ131" s="16" t="s">
        <v>79</v>
      </c>
      <c r="BK131" s="215">
        <f>ROUND(I131*H131,2)</f>
        <v>0</v>
      </c>
      <c r="BL131" s="16" t="s">
        <v>143</v>
      </c>
      <c r="BM131" s="214" t="s">
        <v>201</v>
      </c>
    </row>
    <row r="132" s="2" customFormat="1">
      <c r="A132" s="37"/>
      <c r="B132" s="38"/>
      <c r="C132" s="39"/>
      <c r="D132" s="216" t="s">
        <v>144</v>
      </c>
      <c r="E132" s="39"/>
      <c r="F132" s="217" t="s">
        <v>202</v>
      </c>
      <c r="G132" s="39"/>
      <c r="H132" s="39"/>
      <c r="I132" s="218"/>
      <c r="J132" s="39"/>
      <c r="K132" s="39"/>
      <c r="L132" s="43"/>
      <c r="M132" s="219"/>
      <c r="N132" s="220"/>
      <c r="O132" s="83"/>
      <c r="P132" s="83"/>
      <c r="Q132" s="83"/>
      <c r="R132" s="83"/>
      <c r="S132" s="83"/>
      <c r="T132" s="84"/>
      <c r="U132" s="37"/>
      <c r="V132" s="37"/>
      <c r="W132" s="37"/>
      <c r="X132" s="37"/>
      <c r="Y132" s="37"/>
      <c r="Z132" s="37"/>
      <c r="AA132" s="37"/>
      <c r="AB132" s="37"/>
      <c r="AC132" s="37"/>
      <c r="AD132" s="37"/>
      <c r="AE132" s="37"/>
      <c r="AT132" s="16" t="s">
        <v>144</v>
      </c>
      <c r="AU132" s="16" t="s">
        <v>81</v>
      </c>
    </row>
    <row r="133" s="2" customFormat="1" ht="16.5" customHeight="1">
      <c r="A133" s="37"/>
      <c r="B133" s="38"/>
      <c r="C133" s="203" t="s">
        <v>172</v>
      </c>
      <c r="D133" s="203" t="s">
        <v>138</v>
      </c>
      <c r="E133" s="204" t="s">
        <v>203</v>
      </c>
      <c r="F133" s="205" t="s">
        <v>204</v>
      </c>
      <c r="G133" s="206" t="s">
        <v>141</v>
      </c>
      <c r="H133" s="207">
        <v>41.612000000000002</v>
      </c>
      <c r="I133" s="208"/>
      <c r="J133" s="209">
        <f>ROUND(I133*H133,2)</f>
        <v>0</v>
      </c>
      <c r="K133" s="205" t="s">
        <v>142</v>
      </c>
      <c r="L133" s="43"/>
      <c r="M133" s="210" t="s">
        <v>19</v>
      </c>
      <c r="N133" s="211" t="s">
        <v>42</v>
      </c>
      <c r="O133" s="83"/>
      <c r="P133" s="212">
        <f>O133*H133</f>
        <v>0</v>
      </c>
      <c r="Q133" s="212">
        <v>0</v>
      </c>
      <c r="R133" s="212">
        <f>Q133*H133</f>
        <v>0</v>
      </c>
      <c r="S133" s="212">
        <v>0.075999999999999998</v>
      </c>
      <c r="T133" s="213">
        <f>S133*H133</f>
        <v>3.162512</v>
      </c>
      <c r="U133" s="37"/>
      <c r="V133" s="37"/>
      <c r="W133" s="37"/>
      <c r="X133" s="37"/>
      <c r="Y133" s="37"/>
      <c r="Z133" s="37"/>
      <c r="AA133" s="37"/>
      <c r="AB133" s="37"/>
      <c r="AC133" s="37"/>
      <c r="AD133" s="37"/>
      <c r="AE133" s="37"/>
      <c r="AR133" s="214" t="s">
        <v>143</v>
      </c>
      <c r="AT133" s="214" t="s">
        <v>138</v>
      </c>
      <c r="AU133" s="214" t="s">
        <v>81</v>
      </c>
      <c r="AY133" s="16" t="s">
        <v>136</v>
      </c>
      <c r="BE133" s="215">
        <f>IF(N133="základní",J133,0)</f>
        <v>0</v>
      </c>
      <c r="BF133" s="215">
        <f>IF(N133="snížená",J133,0)</f>
        <v>0</v>
      </c>
      <c r="BG133" s="215">
        <f>IF(N133="zákl. přenesená",J133,0)</f>
        <v>0</v>
      </c>
      <c r="BH133" s="215">
        <f>IF(N133="sníž. přenesená",J133,0)</f>
        <v>0</v>
      </c>
      <c r="BI133" s="215">
        <f>IF(N133="nulová",J133,0)</f>
        <v>0</v>
      </c>
      <c r="BJ133" s="16" t="s">
        <v>79</v>
      </c>
      <c r="BK133" s="215">
        <f>ROUND(I133*H133,2)</f>
        <v>0</v>
      </c>
      <c r="BL133" s="16" t="s">
        <v>143</v>
      </c>
      <c r="BM133" s="214" t="s">
        <v>205</v>
      </c>
    </row>
    <row r="134" s="2" customFormat="1">
      <c r="A134" s="37"/>
      <c r="B134" s="38"/>
      <c r="C134" s="39"/>
      <c r="D134" s="216" t="s">
        <v>144</v>
      </c>
      <c r="E134" s="39"/>
      <c r="F134" s="217" t="s">
        <v>206</v>
      </c>
      <c r="G134" s="39"/>
      <c r="H134" s="39"/>
      <c r="I134" s="218"/>
      <c r="J134" s="39"/>
      <c r="K134" s="39"/>
      <c r="L134" s="43"/>
      <c r="M134" s="219"/>
      <c r="N134" s="220"/>
      <c r="O134" s="83"/>
      <c r="P134" s="83"/>
      <c r="Q134" s="83"/>
      <c r="R134" s="83"/>
      <c r="S134" s="83"/>
      <c r="T134" s="84"/>
      <c r="U134" s="37"/>
      <c r="V134" s="37"/>
      <c r="W134" s="37"/>
      <c r="X134" s="37"/>
      <c r="Y134" s="37"/>
      <c r="Z134" s="37"/>
      <c r="AA134" s="37"/>
      <c r="AB134" s="37"/>
      <c r="AC134" s="37"/>
      <c r="AD134" s="37"/>
      <c r="AE134" s="37"/>
      <c r="AT134" s="16" t="s">
        <v>144</v>
      </c>
      <c r="AU134" s="16" t="s">
        <v>81</v>
      </c>
    </row>
    <row r="135" s="2" customFormat="1" ht="16.5" customHeight="1">
      <c r="A135" s="37"/>
      <c r="B135" s="38"/>
      <c r="C135" s="203" t="s">
        <v>207</v>
      </c>
      <c r="D135" s="203" t="s">
        <v>138</v>
      </c>
      <c r="E135" s="204" t="s">
        <v>208</v>
      </c>
      <c r="F135" s="205" t="s">
        <v>209</v>
      </c>
      <c r="G135" s="206" t="s">
        <v>141</v>
      </c>
      <c r="H135" s="207">
        <v>7.2720000000000002</v>
      </c>
      <c r="I135" s="208"/>
      <c r="J135" s="209">
        <f>ROUND(I135*H135,2)</f>
        <v>0</v>
      </c>
      <c r="K135" s="205" t="s">
        <v>142</v>
      </c>
      <c r="L135" s="43"/>
      <c r="M135" s="210" t="s">
        <v>19</v>
      </c>
      <c r="N135" s="211" t="s">
        <v>42</v>
      </c>
      <c r="O135" s="83"/>
      <c r="P135" s="212">
        <f>O135*H135</f>
        <v>0</v>
      </c>
      <c r="Q135" s="212">
        <v>0</v>
      </c>
      <c r="R135" s="212">
        <f>Q135*H135</f>
        <v>0</v>
      </c>
      <c r="S135" s="212">
        <v>0.063</v>
      </c>
      <c r="T135" s="213">
        <f>S135*H135</f>
        <v>0.45813600000000004</v>
      </c>
      <c r="U135" s="37"/>
      <c r="V135" s="37"/>
      <c r="W135" s="37"/>
      <c r="X135" s="37"/>
      <c r="Y135" s="37"/>
      <c r="Z135" s="37"/>
      <c r="AA135" s="37"/>
      <c r="AB135" s="37"/>
      <c r="AC135" s="37"/>
      <c r="AD135" s="37"/>
      <c r="AE135" s="37"/>
      <c r="AR135" s="214" t="s">
        <v>143</v>
      </c>
      <c r="AT135" s="214" t="s">
        <v>138</v>
      </c>
      <c r="AU135" s="214" t="s">
        <v>81</v>
      </c>
      <c r="AY135" s="16" t="s">
        <v>136</v>
      </c>
      <c r="BE135" s="215">
        <f>IF(N135="základní",J135,0)</f>
        <v>0</v>
      </c>
      <c r="BF135" s="215">
        <f>IF(N135="snížená",J135,0)</f>
        <v>0</v>
      </c>
      <c r="BG135" s="215">
        <f>IF(N135="zákl. přenesená",J135,0)</f>
        <v>0</v>
      </c>
      <c r="BH135" s="215">
        <f>IF(N135="sníž. přenesená",J135,0)</f>
        <v>0</v>
      </c>
      <c r="BI135" s="215">
        <f>IF(N135="nulová",J135,0)</f>
        <v>0</v>
      </c>
      <c r="BJ135" s="16" t="s">
        <v>79</v>
      </c>
      <c r="BK135" s="215">
        <f>ROUND(I135*H135,2)</f>
        <v>0</v>
      </c>
      <c r="BL135" s="16" t="s">
        <v>143</v>
      </c>
      <c r="BM135" s="214" t="s">
        <v>210</v>
      </c>
    </row>
    <row r="136" s="2" customFormat="1">
      <c r="A136" s="37"/>
      <c r="B136" s="38"/>
      <c r="C136" s="39"/>
      <c r="D136" s="216" t="s">
        <v>144</v>
      </c>
      <c r="E136" s="39"/>
      <c r="F136" s="217" t="s">
        <v>211</v>
      </c>
      <c r="G136" s="39"/>
      <c r="H136" s="39"/>
      <c r="I136" s="218"/>
      <c r="J136" s="39"/>
      <c r="K136" s="39"/>
      <c r="L136" s="43"/>
      <c r="M136" s="219"/>
      <c r="N136" s="220"/>
      <c r="O136" s="83"/>
      <c r="P136" s="83"/>
      <c r="Q136" s="83"/>
      <c r="R136" s="83"/>
      <c r="S136" s="83"/>
      <c r="T136" s="84"/>
      <c r="U136" s="37"/>
      <c r="V136" s="37"/>
      <c r="W136" s="37"/>
      <c r="X136" s="37"/>
      <c r="Y136" s="37"/>
      <c r="Z136" s="37"/>
      <c r="AA136" s="37"/>
      <c r="AB136" s="37"/>
      <c r="AC136" s="37"/>
      <c r="AD136" s="37"/>
      <c r="AE136" s="37"/>
      <c r="AT136" s="16" t="s">
        <v>144</v>
      </c>
      <c r="AU136" s="16" t="s">
        <v>81</v>
      </c>
    </row>
    <row r="137" s="12" customFormat="1" ht="22.8" customHeight="1">
      <c r="A137" s="12"/>
      <c r="B137" s="187"/>
      <c r="C137" s="188"/>
      <c r="D137" s="189" t="s">
        <v>70</v>
      </c>
      <c r="E137" s="201" t="s">
        <v>212</v>
      </c>
      <c r="F137" s="201" t="s">
        <v>213</v>
      </c>
      <c r="G137" s="188"/>
      <c r="H137" s="188"/>
      <c r="I137" s="191"/>
      <c r="J137" s="202">
        <f>BK137</f>
        <v>0</v>
      </c>
      <c r="K137" s="188"/>
      <c r="L137" s="193"/>
      <c r="M137" s="194"/>
      <c r="N137" s="195"/>
      <c r="O137" s="195"/>
      <c r="P137" s="196">
        <f>SUM(P138:P162)</f>
        <v>0</v>
      </c>
      <c r="Q137" s="195"/>
      <c r="R137" s="196">
        <f>SUM(R138:R162)</f>
        <v>0</v>
      </c>
      <c r="S137" s="195"/>
      <c r="T137" s="197">
        <f>SUM(T138:T162)</f>
        <v>0</v>
      </c>
      <c r="U137" s="12"/>
      <c r="V137" s="12"/>
      <c r="W137" s="12"/>
      <c r="X137" s="12"/>
      <c r="Y137" s="12"/>
      <c r="Z137" s="12"/>
      <c r="AA137" s="12"/>
      <c r="AB137" s="12"/>
      <c r="AC137" s="12"/>
      <c r="AD137" s="12"/>
      <c r="AE137" s="12"/>
      <c r="AR137" s="198" t="s">
        <v>79</v>
      </c>
      <c r="AT137" s="199" t="s">
        <v>70</v>
      </c>
      <c r="AU137" s="199" t="s">
        <v>79</v>
      </c>
      <c r="AY137" s="198" t="s">
        <v>136</v>
      </c>
      <c r="BK137" s="200">
        <f>SUM(BK138:BK162)</f>
        <v>0</v>
      </c>
    </row>
    <row r="138" s="2" customFormat="1" ht="16.5" customHeight="1">
      <c r="A138" s="37"/>
      <c r="B138" s="38"/>
      <c r="C138" s="203" t="s">
        <v>176</v>
      </c>
      <c r="D138" s="203" t="s">
        <v>138</v>
      </c>
      <c r="E138" s="204" t="s">
        <v>214</v>
      </c>
      <c r="F138" s="205" t="s">
        <v>215</v>
      </c>
      <c r="G138" s="206" t="s">
        <v>216</v>
      </c>
      <c r="H138" s="207">
        <v>371.02699999999999</v>
      </c>
      <c r="I138" s="208"/>
      <c r="J138" s="209">
        <f>ROUND(I138*H138,2)</f>
        <v>0</v>
      </c>
      <c r="K138" s="205" t="s">
        <v>142</v>
      </c>
      <c r="L138" s="43"/>
      <c r="M138" s="210" t="s">
        <v>19</v>
      </c>
      <c r="N138" s="211" t="s">
        <v>42</v>
      </c>
      <c r="O138" s="83"/>
      <c r="P138" s="212">
        <f>O138*H138</f>
        <v>0</v>
      </c>
      <c r="Q138" s="212">
        <v>0</v>
      </c>
      <c r="R138" s="212">
        <f>Q138*H138</f>
        <v>0</v>
      </c>
      <c r="S138" s="212">
        <v>0</v>
      </c>
      <c r="T138" s="213">
        <f>S138*H138</f>
        <v>0</v>
      </c>
      <c r="U138" s="37"/>
      <c r="V138" s="37"/>
      <c r="W138" s="37"/>
      <c r="X138" s="37"/>
      <c r="Y138" s="37"/>
      <c r="Z138" s="37"/>
      <c r="AA138" s="37"/>
      <c r="AB138" s="37"/>
      <c r="AC138" s="37"/>
      <c r="AD138" s="37"/>
      <c r="AE138" s="37"/>
      <c r="AR138" s="214" t="s">
        <v>143</v>
      </c>
      <c r="AT138" s="214" t="s">
        <v>138</v>
      </c>
      <c r="AU138" s="214" t="s">
        <v>81</v>
      </c>
      <c r="AY138" s="16" t="s">
        <v>136</v>
      </c>
      <c r="BE138" s="215">
        <f>IF(N138="základní",J138,0)</f>
        <v>0</v>
      </c>
      <c r="BF138" s="215">
        <f>IF(N138="snížená",J138,0)</f>
        <v>0</v>
      </c>
      <c r="BG138" s="215">
        <f>IF(N138="zákl. přenesená",J138,0)</f>
        <v>0</v>
      </c>
      <c r="BH138" s="215">
        <f>IF(N138="sníž. přenesená",J138,0)</f>
        <v>0</v>
      </c>
      <c r="BI138" s="215">
        <f>IF(N138="nulová",J138,0)</f>
        <v>0</v>
      </c>
      <c r="BJ138" s="16" t="s">
        <v>79</v>
      </c>
      <c r="BK138" s="215">
        <f>ROUND(I138*H138,2)</f>
        <v>0</v>
      </c>
      <c r="BL138" s="16" t="s">
        <v>143</v>
      </c>
      <c r="BM138" s="214" t="s">
        <v>217</v>
      </c>
    </row>
    <row r="139" s="2" customFormat="1">
      <c r="A139" s="37"/>
      <c r="B139" s="38"/>
      <c r="C139" s="39"/>
      <c r="D139" s="216" t="s">
        <v>144</v>
      </c>
      <c r="E139" s="39"/>
      <c r="F139" s="217" t="s">
        <v>218</v>
      </c>
      <c r="G139" s="39"/>
      <c r="H139" s="39"/>
      <c r="I139" s="218"/>
      <c r="J139" s="39"/>
      <c r="K139" s="39"/>
      <c r="L139" s="43"/>
      <c r="M139" s="219"/>
      <c r="N139" s="220"/>
      <c r="O139" s="83"/>
      <c r="P139" s="83"/>
      <c r="Q139" s="83"/>
      <c r="R139" s="83"/>
      <c r="S139" s="83"/>
      <c r="T139" s="84"/>
      <c r="U139" s="37"/>
      <c r="V139" s="37"/>
      <c r="W139" s="37"/>
      <c r="X139" s="37"/>
      <c r="Y139" s="37"/>
      <c r="Z139" s="37"/>
      <c r="AA139" s="37"/>
      <c r="AB139" s="37"/>
      <c r="AC139" s="37"/>
      <c r="AD139" s="37"/>
      <c r="AE139" s="37"/>
      <c r="AT139" s="16" t="s">
        <v>144</v>
      </c>
      <c r="AU139" s="16" t="s">
        <v>81</v>
      </c>
    </row>
    <row r="140" s="2" customFormat="1" ht="16.5" customHeight="1">
      <c r="A140" s="37"/>
      <c r="B140" s="38"/>
      <c r="C140" s="203" t="s">
        <v>219</v>
      </c>
      <c r="D140" s="203" t="s">
        <v>138</v>
      </c>
      <c r="E140" s="204" t="s">
        <v>220</v>
      </c>
      <c r="F140" s="205" t="s">
        <v>221</v>
      </c>
      <c r="G140" s="206" t="s">
        <v>216</v>
      </c>
      <c r="H140" s="207">
        <v>10759.782999999999</v>
      </c>
      <c r="I140" s="208"/>
      <c r="J140" s="209">
        <f>ROUND(I140*H140,2)</f>
        <v>0</v>
      </c>
      <c r="K140" s="205" t="s">
        <v>142</v>
      </c>
      <c r="L140" s="43"/>
      <c r="M140" s="210" t="s">
        <v>19</v>
      </c>
      <c r="N140" s="211" t="s">
        <v>42</v>
      </c>
      <c r="O140" s="83"/>
      <c r="P140" s="212">
        <f>O140*H140</f>
        <v>0</v>
      </c>
      <c r="Q140" s="212">
        <v>0</v>
      </c>
      <c r="R140" s="212">
        <f>Q140*H140</f>
        <v>0</v>
      </c>
      <c r="S140" s="212">
        <v>0</v>
      </c>
      <c r="T140" s="213">
        <f>S140*H140</f>
        <v>0</v>
      </c>
      <c r="U140" s="37"/>
      <c r="V140" s="37"/>
      <c r="W140" s="37"/>
      <c r="X140" s="37"/>
      <c r="Y140" s="37"/>
      <c r="Z140" s="37"/>
      <c r="AA140" s="37"/>
      <c r="AB140" s="37"/>
      <c r="AC140" s="37"/>
      <c r="AD140" s="37"/>
      <c r="AE140" s="37"/>
      <c r="AR140" s="214" t="s">
        <v>143</v>
      </c>
      <c r="AT140" s="214" t="s">
        <v>138</v>
      </c>
      <c r="AU140" s="214" t="s">
        <v>81</v>
      </c>
      <c r="AY140" s="16" t="s">
        <v>136</v>
      </c>
      <c r="BE140" s="215">
        <f>IF(N140="základní",J140,0)</f>
        <v>0</v>
      </c>
      <c r="BF140" s="215">
        <f>IF(N140="snížená",J140,0)</f>
        <v>0</v>
      </c>
      <c r="BG140" s="215">
        <f>IF(N140="zákl. přenesená",J140,0)</f>
        <v>0</v>
      </c>
      <c r="BH140" s="215">
        <f>IF(N140="sníž. přenesená",J140,0)</f>
        <v>0</v>
      </c>
      <c r="BI140" s="215">
        <f>IF(N140="nulová",J140,0)</f>
        <v>0</v>
      </c>
      <c r="BJ140" s="16" t="s">
        <v>79</v>
      </c>
      <c r="BK140" s="215">
        <f>ROUND(I140*H140,2)</f>
        <v>0</v>
      </c>
      <c r="BL140" s="16" t="s">
        <v>143</v>
      </c>
      <c r="BM140" s="214" t="s">
        <v>222</v>
      </c>
    </row>
    <row r="141" s="2" customFormat="1">
      <c r="A141" s="37"/>
      <c r="B141" s="38"/>
      <c r="C141" s="39"/>
      <c r="D141" s="216" t="s">
        <v>144</v>
      </c>
      <c r="E141" s="39"/>
      <c r="F141" s="217" t="s">
        <v>223</v>
      </c>
      <c r="G141" s="39"/>
      <c r="H141" s="39"/>
      <c r="I141" s="218"/>
      <c r="J141" s="39"/>
      <c r="K141" s="39"/>
      <c r="L141" s="43"/>
      <c r="M141" s="219"/>
      <c r="N141" s="220"/>
      <c r="O141" s="83"/>
      <c r="P141" s="83"/>
      <c r="Q141" s="83"/>
      <c r="R141" s="83"/>
      <c r="S141" s="83"/>
      <c r="T141" s="84"/>
      <c r="U141" s="37"/>
      <c r="V141" s="37"/>
      <c r="W141" s="37"/>
      <c r="X141" s="37"/>
      <c r="Y141" s="37"/>
      <c r="Z141" s="37"/>
      <c r="AA141" s="37"/>
      <c r="AB141" s="37"/>
      <c r="AC141" s="37"/>
      <c r="AD141" s="37"/>
      <c r="AE141" s="37"/>
      <c r="AT141" s="16" t="s">
        <v>144</v>
      </c>
      <c r="AU141" s="16" t="s">
        <v>81</v>
      </c>
    </row>
    <row r="142" s="2" customFormat="1">
      <c r="A142" s="37"/>
      <c r="B142" s="38"/>
      <c r="C142" s="39"/>
      <c r="D142" s="221" t="s">
        <v>182</v>
      </c>
      <c r="E142" s="39"/>
      <c r="F142" s="222" t="s">
        <v>224</v>
      </c>
      <c r="G142" s="39"/>
      <c r="H142" s="39"/>
      <c r="I142" s="218"/>
      <c r="J142" s="39"/>
      <c r="K142" s="39"/>
      <c r="L142" s="43"/>
      <c r="M142" s="219"/>
      <c r="N142" s="220"/>
      <c r="O142" s="83"/>
      <c r="P142" s="83"/>
      <c r="Q142" s="83"/>
      <c r="R142" s="83"/>
      <c r="S142" s="83"/>
      <c r="T142" s="84"/>
      <c r="U142" s="37"/>
      <c r="V142" s="37"/>
      <c r="W142" s="37"/>
      <c r="X142" s="37"/>
      <c r="Y142" s="37"/>
      <c r="Z142" s="37"/>
      <c r="AA142" s="37"/>
      <c r="AB142" s="37"/>
      <c r="AC142" s="37"/>
      <c r="AD142" s="37"/>
      <c r="AE142" s="37"/>
      <c r="AT142" s="16" t="s">
        <v>182</v>
      </c>
      <c r="AU142" s="16" t="s">
        <v>81</v>
      </c>
    </row>
    <row r="143" s="2" customFormat="1" ht="16.5" customHeight="1">
      <c r="A143" s="37"/>
      <c r="B143" s="38"/>
      <c r="C143" s="203" t="s">
        <v>180</v>
      </c>
      <c r="D143" s="203" t="s">
        <v>138</v>
      </c>
      <c r="E143" s="204" t="s">
        <v>225</v>
      </c>
      <c r="F143" s="205" t="s">
        <v>226</v>
      </c>
      <c r="G143" s="206" t="s">
        <v>216</v>
      </c>
      <c r="H143" s="207">
        <v>1.323</v>
      </c>
      <c r="I143" s="208"/>
      <c r="J143" s="209">
        <f>ROUND(I143*H143,2)</f>
        <v>0</v>
      </c>
      <c r="K143" s="205" t="s">
        <v>142</v>
      </c>
      <c r="L143" s="43"/>
      <c r="M143" s="210" t="s">
        <v>19</v>
      </c>
      <c r="N143" s="211" t="s">
        <v>42</v>
      </c>
      <c r="O143" s="83"/>
      <c r="P143" s="212">
        <f>O143*H143</f>
        <v>0</v>
      </c>
      <c r="Q143" s="212">
        <v>0</v>
      </c>
      <c r="R143" s="212">
        <f>Q143*H143</f>
        <v>0</v>
      </c>
      <c r="S143" s="212">
        <v>0</v>
      </c>
      <c r="T143" s="213">
        <f>S143*H143</f>
        <v>0</v>
      </c>
      <c r="U143" s="37"/>
      <c r="V143" s="37"/>
      <c r="W143" s="37"/>
      <c r="X143" s="37"/>
      <c r="Y143" s="37"/>
      <c r="Z143" s="37"/>
      <c r="AA143" s="37"/>
      <c r="AB143" s="37"/>
      <c r="AC143" s="37"/>
      <c r="AD143" s="37"/>
      <c r="AE143" s="37"/>
      <c r="AR143" s="214" t="s">
        <v>143</v>
      </c>
      <c r="AT143" s="214" t="s">
        <v>138</v>
      </c>
      <c r="AU143" s="214" t="s">
        <v>81</v>
      </c>
      <c r="AY143" s="16" t="s">
        <v>136</v>
      </c>
      <c r="BE143" s="215">
        <f>IF(N143="základní",J143,0)</f>
        <v>0</v>
      </c>
      <c r="BF143" s="215">
        <f>IF(N143="snížená",J143,0)</f>
        <v>0</v>
      </c>
      <c r="BG143" s="215">
        <f>IF(N143="zákl. přenesená",J143,0)</f>
        <v>0</v>
      </c>
      <c r="BH143" s="215">
        <f>IF(N143="sníž. přenesená",J143,0)</f>
        <v>0</v>
      </c>
      <c r="BI143" s="215">
        <f>IF(N143="nulová",J143,0)</f>
        <v>0</v>
      </c>
      <c r="BJ143" s="16" t="s">
        <v>79</v>
      </c>
      <c r="BK143" s="215">
        <f>ROUND(I143*H143,2)</f>
        <v>0</v>
      </c>
      <c r="BL143" s="16" t="s">
        <v>143</v>
      </c>
      <c r="BM143" s="214" t="s">
        <v>227</v>
      </c>
    </row>
    <row r="144" s="2" customFormat="1">
      <c r="A144" s="37"/>
      <c r="B144" s="38"/>
      <c r="C144" s="39"/>
      <c r="D144" s="216" t="s">
        <v>144</v>
      </c>
      <c r="E144" s="39"/>
      <c r="F144" s="217" t="s">
        <v>228</v>
      </c>
      <c r="G144" s="39"/>
      <c r="H144" s="39"/>
      <c r="I144" s="218"/>
      <c r="J144" s="39"/>
      <c r="K144" s="39"/>
      <c r="L144" s="43"/>
      <c r="M144" s="219"/>
      <c r="N144" s="220"/>
      <c r="O144" s="83"/>
      <c r="P144" s="83"/>
      <c r="Q144" s="83"/>
      <c r="R144" s="83"/>
      <c r="S144" s="83"/>
      <c r="T144" s="84"/>
      <c r="U144" s="37"/>
      <c r="V144" s="37"/>
      <c r="W144" s="37"/>
      <c r="X144" s="37"/>
      <c r="Y144" s="37"/>
      <c r="Z144" s="37"/>
      <c r="AA144" s="37"/>
      <c r="AB144" s="37"/>
      <c r="AC144" s="37"/>
      <c r="AD144" s="37"/>
      <c r="AE144" s="37"/>
      <c r="AT144" s="16" t="s">
        <v>144</v>
      </c>
      <c r="AU144" s="16" t="s">
        <v>81</v>
      </c>
    </row>
    <row r="145" s="2" customFormat="1" ht="21.75" customHeight="1">
      <c r="A145" s="37"/>
      <c r="B145" s="38"/>
      <c r="C145" s="203" t="s">
        <v>229</v>
      </c>
      <c r="D145" s="203" t="s">
        <v>138</v>
      </c>
      <c r="E145" s="204" t="s">
        <v>230</v>
      </c>
      <c r="F145" s="205" t="s">
        <v>231</v>
      </c>
      <c r="G145" s="206" t="s">
        <v>216</v>
      </c>
      <c r="H145" s="207">
        <v>63.823999999999998</v>
      </c>
      <c r="I145" s="208"/>
      <c r="J145" s="209">
        <f>ROUND(I145*H145,2)</f>
        <v>0</v>
      </c>
      <c r="K145" s="205" t="s">
        <v>142</v>
      </c>
      <c r="L145" s="43"/>
      <c r="M145" s="210" t="s">
        <v>19</v>
      </c>
      <c r="N145" s="211" t="s">
        <v>42</v>
      </c>
      <c r="O145" s="83"/>
      <c r="P145" s="212">
        <f>O145*H145</f>
        <v>0</v>
      </c>
      <c r="Q145" s="212">
        <v>0</v>
      </c>
      <c r="R145" s="212">
        <f>Q145*H145</f>
        <v>0</v>
      </c>
      <c r="S145" s="212">
        <v>0</v>
      </c>
      <c r="T145" s="213">
        <f>S145*H145</f>
        <v>0</v>
      </c>
      <c r="U145" s="37"/>
      <c r="V145" s="37"/>
      <c r="W145" s="37"/>
      <c r="X145" s="37"/>
      <c r="Y145" s="37"/>
      <c r="Z145" s="37"/>
      <c r="AA145" s="37"/>
      <c r="AB145" s="37"/>
      <c r="AC145" s="37"/>
      <c r="AD145" s="37"/>
      <c r="AE145" s="37"/>
      <c r="AR145" s="214" t="s">
        <v>143</v>
      </c>
      <c r="AT145" s="214" t="s">
        <v>138</v>
      </c>
      <c r="AU145" s="214" t="s">
        <v>81</v>
      </c>
      <c r="AY145" s="16" t="s">
        <v>136</v>
      </c>
      <c r="BE145" s="215">
        <f>IF(N145="základní",J145,0)</f>
        <v>0</v>
      </c>
      <c r="BF145" s="215">
        <f>IF(N145="snížená",J145,0)</f>
        <v>0</v>
      </c>
      <c r="BG145" s="215">
        <f>IF(N145="zákl. přenesená",J145,0)</f>
        <v>0</v>
      </c>
      <c r="BH145" s="215">
        <f>IF(N145="sníž. přenesená",J145,0)</f>
        <v>0</v>
      </c>
      <c r="BI145" s="215">
        <f>IF(N145="nulová",J145,0)</f>
        <v>0</v>
      </c>
      <c r="BJ145" s="16" t="s">
        <v>79</v>
      </c>
      <c r="BK145" s="215">
        <f>ROUND(I145*H145,2)</f>
        <v>0</v>
      </c>
      <c r="BL145" s="16" t="s">
        <v>143</v>
      </c>
      <c r="BM145" s="214" t="s">
        <v>232</v>
      </c>
    </row>
    <row r="146" s="2" customFormat="1">
      <c r="A146" s="37"/>
      <c r="B146" s="38"/>
      <c r="C146" s="39"/>
      <c r="D146" s="216" t="s">
        <v>144</v>
      </c>
      <c r="E146" s="39"/>
      <c r="F146" s="217" t="s">
        <v>233</v>
      </c>
      <c r="G146" s="39"/>
      <c r="H146" s="39"/>
      <c r="I146" s="218"/>
      <c r="J146" s="39"/>
      <c r="K146" s="39"/>
      <c r="L146" s="43"/>
      <c r="M146" s="219"/>
      <c r="N146" s="220"/>
      <c r="O146" s="83"/>
      <c r="P146" s="83"/>
      <c r="Q146" s="83"/>
      <c r="R146" s="83"/>
      <c r="S146" s="83"/>
      <c r="T146" s="84"/>
      <c r="U146" s="37"/>
      <c r="V146" s="37"/>
      <c r="W146" s="37"/>
      <c r="X146" s="37"/>
      <c r="Y146" s="37"/>
      <c r="Z146" s="37"/>
      <c r="AA146" s="37"/>
      <c r="AB146" s="37"/>
      <c r="AC146" s="37"/>
      <c r="AD146" s="37"/>
      <c r="AE146" s="37"/>
      <c r="AT146" s="16" t="s">
        <v>144</v>
      </c>
      <c r="AU146" s="16" t="s">
        <v>81</v>
      </c>
    </row>
    <row r="147" s="2" customFormat="1" ht="21.75" customHeight="1">
      <c r="A147" s="37"/>
      <c r="B147" s="38"/>
      <c r="C147" s="203" t="s">
        <v>187</v>
      </c>
      <c r="D147" s="203" t="s">
        <v>138</v>
      </c>
      <c r="E147" s="204" t="s">
        <v>234</v>
      </c>
      <c r="F147" s="205" t="s">
        <v>235</v>
      </c>
      <c r="G147" s="206" t="s">
        <v>216</v>
      </c>
      <c r="H147" s="207">
        <v>0.90300000000000002</v>
      </c>
      <c r="I147" s="208"/>
      <c r="J147" s="209">
        <f>ROUND(I147*H147,2)</f>
        <v>0</v>
      </c>
      <c r="K147" s="205" t="s">
        <v>142</v>
      </c>
      <c r="L147" s="43"/>
      <c r="M147" s="210" t="s">
        <v>19</v>
      </c>
      <c r="N147" s="211" t="s">
        <v>42</v>
      </c>
      <c r="O147" s="83"/>
      <c r="P147" s="212">
        <f>O147*H147</f>
        <v>0</v>
      </c>
      <c r="Q147" s="212">
        <v>0</v>
      </c>
      <c r="R147" s="212">
        <f>Q147*H147</f>
        <v>0</v>
      </c>
      <c r="S147" s="212">
        <v>0</v>
      </c>
      <c r="T147" s="213">
        <f>S147*H147</f>
        <v>0</v>
      </c>
      <c r="U147" s="37"/>
      <c r="V147" s="37"/>
      <c r="W147" s="37"/>
      <c r="X147" s="37"/>
      <c r="Y147" s="37"/>
      <c r="Z147" s="37"/>
      <c r="AA147" s="37"/>
      <c r="AB147" s="37"/>
      <c r="AC147" s="37"/>
      <c r="AD147" s="37"/>
      <c r="AE147" s="37"/>
      <c r="AR147" s="214" t="s">
        <v>143</v>
      </c>
      <c r="AT147" s="214" t="s">
        <v>138</v>
      </c>
      <c r="AU147" s="214" t="s">
        <v>81</v>
      </c>
      <c r="AY147" s="16" t="s">
        <v>136</v>
      </c>
      <c r="BE147" s="215">
        <f>IF(N147="základní",J147,0)</f>
        <v>0</v>
      </c>
      <c r="BF147" s="215">
        <f>IF(N147="snížená",J147,0)</f>
        <v>0</v>
      </c>
      <c r="BG147" s="215">
        <f>IF(N147="zákl. přenesená",J147,0)</f>
        <v>0</v>
      </c>
      <c r="BH147" s="215">
        <f>IF(N147="sníž. přenesená",J147,0)</f>
        <v>0</v>
      </c>
      <c r="BI147" s="215">
        <f>IF(N147="nulová",J147,0)</f>
        <v>0</v>
      </c>
      <c r="BJ147" s="16" t="s">
        <v>79</v>
      </c>
      <c r="BK147" s="215">
        <f>ROUND(I147*H147,2)</f>
        <v>0</v>
      </c>
      <c r="BL147" s="16" t="s">
        <v>143</v>
      </c>
      <c r="BM147" s="214" t="s">
        <v>236</v>
      </c>
    </row>
    <row r="148" s="2" customFormat="1">
      <c r="A148" s="37"/>
      <c r="B148" s="38"/>
      <c r="C148" s="39"/>
      <c r="D148" s="216" t="s">
        <v>144</v>
      </c>
      <c r="E148" s="39"/>
      <c r="F148" s="217" t="s">
        <v>237</v>
      </c>
      <c r="G148" s="39"/>
      <c r="H148" s="39"/>
      <c r="I148" s="218"/>
      <c r="J148" s="39"/>
      <c r="K148" s="39"/>
      <c r="L148" s="43"/>
      <c r="M148" s="219"/>
      <c r="N148" s="220"/>
      <c r="O148" s="83"/>
      <c r="P148" s="83"/>
      <c r="Q148" s="83"/>
      <c r="R148" s="83"/>
      <c r="S148" s="83"/>
      <c r="T148" s="84"/>
      <c r="U148" s="37"/>
      <c r="V148" s="37"/>
      <c r="W148" s="37"/>
      <c r="X148" s="37"/>
      <c r="Y148" s="37"/>
      <c r="Z148" s="37"/>
      <c r="AA148" s="37"/>
      <c r="AB148" s="37"/>
      <c r="AC148" s="37"/>
      <c r="AD148" s="37"/>
      <c r="AE148" s="37"/>
      <c r="AT148" s="16" t="s">
        <v>144</v>
      </c>
      <c r="AU148" s="16" t="s">
        <v>81</v>
      </c>
    </row>
    <row r="149" s="2" customFormat="1" ht="16.5" customHeight="1">
      <c r="A149" s="37"/>
      <c r="B149" s="38"/>
      <c r="C149" s="203" t="s">
        <v>7</v>
      </c>
      <c r="D149" s="203" t="s">
        <v>138</v>
      </c>
      <c r="E149" s="204" t="s">
        <v>238</v>
      </c>
      <c r="F149" s="205" t="s">
        <v>239</v>
      </c>
      <c r="G149" s="206" t="s">
        <v>216</v>
      </c>
      <c r="H149" s="207">
        <v>4.8440000000000003</v>
      </c>
      <c r="I149" s="208"/>
      <c r="J149" s="209">
        <f>ROUND(I149*H149,2)</f>
        <v>0</v>
      </c>
      <c r="K149" s="205" t="s">
        <v>142</v>
      </c>
      <c r="L149" s="43"/>
      <c r="M149" s="210" t="s">
        <v>19</v>
      </c>
      <c r="N149" s="211" t="s">
        <v>42</v>
      </c>
      <c r="O149" s="83"/>
      <c r="P149" s="212">
        <f>O149*H149</f>
        <v>0</v>
      </c>
      <c r="Q149" s="212">
        <v>0</v>
      </c>
      <c r="R149" s="212">
        <f>Q149*H149</f>
        <v>0</v>
      </c>
      <c r="S149" s="212">
        <v>0</v>
      </c>
      <c r="T149" s="213">
        <f>S149*H149</f>
        <v>0</v>
      </c>
      <c r="U149" s="37"/>
      <c r="V149" s="37"/>
      <c r="W149" s="37"/>
      <c r="X149" s="37"/>
      <c r="Y149" s="37"/>
      <c r="Z149" s="37"/>
      <c r="AA149" s="37"/>
      <c r="AB149" s="37"/>
      <c r="AC149" s="37"/>
      <c r="AD149" s="37"/>
      <c r="AE149" s="37"/>
      <c r="AR149" s="214" t="s">
        <v>143</v>
      </c>
      <c r="AT149" s="214" t="s">
        <v>138</v>
      </c>
      <c r="AU149" s="214" t="s">
        <v>81</v>
      </c>
      <c r="AY149" s="16" t="s">
        <v>136</v>
      </c>
      <c r="BE149" s="215">
        <f>IF(N149="základní",J149,0)</f>
        <v>0</v>
      </c>
      <c r="BF149" s="215">
        <f>IF(N149="snížená",J149,0)</f>
        <v>0</v>
      </c>
      <c r="BG149" s="215">
        <f>IF(N149="zákl. přenesená",J149,0)</f>
        <v>0</v>
      </c>
      <c r="BH149" s="215">
        <f>IF(N149="sníž. přenesená",J149,0)</f>
        <v>0</v>
      </c>
      <c r="BI149" s="215">
        <f>IF(N149="nulová",J149,0)</f>
        <v>0</v>
      </c>
      <c r="BJ149" s="16" t="s">
        <v>79</v>
      </c>
      <c r="BK149" s="215">
        <f>ROUND(I149*H149,2)</f>
        <v>0</v>
      </c>
      <c r="BL149" s="16" t="s">
        <v>143</v>
      </c>
      <c r="BM149" s="214" t="s">
        <v>240</v>
      </c>
    </row>
    <row r="150" s="2" customFormat="1">
      <c r="A150" s="37"/>
      <c r="B150" s="38"/>
      <c r="C150" s="39"/>
      <c r="D150" s="216" t="s">
        <v>144</v>
      </c>
      <c r="E150" s="39"/>
      <c r="F150" s="217" t="s">
        <v>241</v>
      </c>
      <c r="G150" s="39"/>
      <c r="H150" s="39"/>
      <c r="I150" s="218"/>
      <c r="J150" s="39"/>
      <c r="K150" s="39"/>
      <c r="L150" s="43"/>
      <c r="M150" s="219"/>
      <c r="N150" s="220"/>
      <c r="O150" s="83"/>
      <c r="P150" s="83"/>
      <c r="Q150" s="83"/>
      <c r="R150" s="83"/>
      <c r="S150" s="83"/>
      <c r="T150" s="84"/>
      <c r="U150" s="37"/>
      <c r="V150" s="37"/>
      <c r="W150" s="37"/>
      <c r="X150" s="37"/>
      <c r="Y150" s="37"/>
      <c r="Z150" s="37"/>
      <c r="AA150" s="37"/>
      <c r="AB150" s="37"/>
      <c r="AC150" s="37"/>
      <c r="AD150" s="37"/>
      <c r="AE150" s="37"/>
      <c r="AT150" s="16" t="s">
        <v>144</v>
      </c>
      <c r="AU150" s="16" t="s">
        <v>81</v>
      </c>
    </row>
    <row r="151" s="2" customFormat="1" ht="21.75" customHeight="1">
      <c r="A151" s="37"/>
      <c r="B151" s="38"/>
      <c r="C151" s="203" t="s">
        <v>192</v>
      </c>
      <c r="D151" s="203" t="s">
        <v>138</v>
      </c>
      <c r="E151" s="204" t="s">
        <v>242</v>
      </c>
      <c r="F151" s="205" t="s">
        <v>243</v>
      </c>
      <c r="G151" s="206" t="s">
        <v>216</v>
      </c>
      <c r="H151" s="207">
        <v>2.3639999999999999</v>
      </c>
      <c r="I151" s="208"/>
      <c r="J151" s="209">
        <f>ROUND(I151*H151,2)</f>
        <v>0</v>
      </c>
      <c r="K151" s="205" t="s">
        <v>142</v>
      </c>
      <c r="L151" s="43"/>
      <c r="M151" s="210" t="s">
        <v>19</v>
      </c>
      <c r="N151" s="211" t="s">
        <v>42</v>
      </c>
      <c r="O151" s="83"/>
      <c r="P151" s="212">
        <f>O151*H151</f>
        <v>0</v>
      </c>
      <c r="Q151" s="212">
        <v>0</v>
      </c>
      <c r="R151" s="212">
        <f>Q151*H151</f>
        <v>0</v>
      </c>
      <c r="S151" s="212">
        <v>0</v>
      </c>
      <c r="T151" s="213">
        <f>S151*H151</f>
        <v>0</v>
      </c>
      <c r="U151" s="37"/>
      <c r="V151" s="37"/>
      <c r="W151" s="37"/>
      <c r="X151" s="37"/>
      <c r="Y151" s="37"/>
      <c r="Z151" s="37"/>
      <c r="AA151" s="37"/>
      <c r="AB151" s="37"/>
      <c r="AC151" s="37"/>
      <c r="AD151" s="37"/>
      <c r="AE151" s="37"/>
      <c r="AR151" s="214" t="s">
        <v>143</v>
      </c>
      <c r="AT151" s="214" t="s">
        <v>138</v>
      </c>
      <c r="AU151" s="214" t="s">
        <v>81</v>
      </c>
      <c r="AY151" s="16" t="s">
        <v>136</v>
      </c>
      <c r="BE151" s="215">
        <f>IF(N151="základní",J151,0)</f>
        <v>0</v>
      </c>
      <c r="BF151" s="215">
        <f>IF(N151="snížená",J151,0)</f>
        <v>0</v>
      </c>
      <c r="BG151" s="215">
        <f>IF(N151="zákl. přenesená",J151,0)</f>
        <v>0</v>
      </c>
      <c r="BH151" s="215">
        <f>IF(N151="sníž. přenesená",J151,0)</f>
        <v>0</v>
      </c>
      <c r="BI151" s="215">
        <f>IF(N151="nulová",J151,0)</f>
        <v>0</v>
      </c>
      <c r="BJ151" s="16" t="s">
        <v>79</v>
      </c>
      <c r="BK151" s="215">
        <f>ROUND(I151*H151,2)</f>
        <v>0</v>
      </c>
      <c r="BL151" s="16" t="s">
        <v>143</v>
      </c>
      <c r="BM151" s="214" t="s">
        <v>244</v>
      </c>
    </row>
    <row r="152" s="2" customFormat="1">
      <c r="A152" s="37"/>
      <c r="B152" s="38"/>
      <c r="C152" s="39"/>
      <c r="D152" s="216" t="s">
        <v>144</v>
      </c>
      <c r="E152" s="39"/>
      <c r="F152" s="217" t="s">
        <v>245</v>
      </c>
      <c r="G152" s="39"/>
      <c r="H152" s="39"/>
      <c r="I152" s="218"/>
      <c r="J152" s="39"/>
      <c r="K152" s="39"/>
      <c r="L152" s="43"/>
      <c r="M152" s="219"/>
      <c r="N152" s="220"/>
      <c r="O152" s="83"/>
      <c r="P152" s="83"/>
      <c r="Q152" s="83"/>
      <c r="R152" s="83"/>
      <c r="S152" s="83"/>
      <c r="T152" s="84"/>
      <c r="U152" s="37"/>
      <c r="V152" s="37"/>
      <c r="W152" s="37"/>
      <c r="X152" s="37"/>
      <c r="Y152" s="37"/>
      <c r="Z152" s="37"/>
      <c r="AA152" s="37"/>
      <c r="AB152" s="37"/>
      <c r="AC152" s="37"/>
      <c r="AD152" s="37"/>
      <c r="AE152" s="37"/>
      <c r="AT152" s="16" t="s">
        <v>144</v>
      </c>
      <c r="AU152" s="16" t="s">
        <v>81</v>
      </c>
    </row>
    <row r="153" s="2" customFormat="1" ht="24.15" customHeight="1">
      <c r="A153" s="37"/>
      <c r="B153" s="38"/>
      <c r="C153" s="203" t="s">
        <v>246</v>
      </c>
      <c r="D153" s="203" t="s">
        <v>138</v>
      </c>
      <c r="E153" s="204" t="s">
        <v>247</v>
      </c>
      <c r="F153" s="205" t="s">
        <v>248</v>
      </c>
      <c r="G153" s="206" t="s">
        <v>216</v>
      </c>
      <c r="H153" s="207">
        <v>178.15700000000001</v>
      </c>
      <c r="I153" s="208"/>
      <c r="J153" s="209">
        <f>ROUND(I153*H153,2)</f>
        <v>0</v>
      </c>
      <c r="K153" s="205" t="s">
        <v>142</v>
      </c>
      <c r="L153" s="43"/>
      <c r="M153" s="210" t="s">
        <v>19</v>
      </c>
      <c r="N153" s="211" t="s">
        <v>42</v>
      </c>
      <c r="O153" s="83"/>
      <c r="P153" s="212">
        <f>O153*H153</f>
        <v>0</v>
      </c>
      <c r="Q153" s="212">
        <v>0</v>
      </c>
      <c r="R153" s="212">
        <f>Q153*H153</f>
        <v>0</v>
      </c>
      <c r="S153" s="212">
        <v>0</v>
      </c>
      <c r="T153" s="213">
        <f>S153*H153</f>
        <v>0</v>
      </c>
      <c r="U153" s="37"/>
      <c r="V153" s="37"/>
      <c r="W153" s="37"/>
      <c r="X153" s="37"/>
      <c r="Y153" s="37"/>
      <c r="Z153" s="37"/>
      <c r="AA153" s="37"/>
      <c r="AB153" s="37"/>
      <c r="AC153" s="37"/>
      <c r="AD153" s="37"/>
      <c r="AE153" s="37"/>
      <c r="AR153" s="214" t="s">
        <v>143</v>
      </c>
      <c r="AT153" s="214" t="s">
        <v>138</v>
      </c>
      <c r="AU153" s="214" t="s">
        <v>81</v>
      </c>
      <c r="AY153" s="16" t="s">
        <v>136</v>
      </c>
      <c r="BE153" s="215">
        <f>IF(N153="základní",J153,0)</f>
        <v>0</v>
      </c>
      <c r="BF153" s="215">
        <f>IF(N153="snížená",J153,0)</f>
        <v>0</v>
      </c>
      <c r="BG153" s="215">
        <f>IF(N153="zákl. přenesená",J153,0)</f>
        <v>0</v>
      </c>
      <c r="BH153" s="215">
        <f>IF(N153="sníž. přenesená",J153,0)</f>
        <v>0</v>
      </c>
      <c r="BI153" s="215">
        <f>IF(N153="nulová",J153,0)</f>
        <v>0</v>
      </c>
      <c r="BJ153" s="16" t="s">
        <v>79</v>
      </c>
      <c r="BK153" s="215">
        <f>ROUND(I153*H153,2)</f>
        <v>0</v>
      </c>
      <c r="BL153" s="16" t="s">
        <v>143</v>
      </c>
      <c r="BM153" s="214" t="s">
        <v>249</v>
      </c>
    </row>
    <row r="154" s="2" customFormat="1">
      <c r="A154" s="37"/>
      <c r="B154" s="38"/>
      <c r="C154" s="39"/>
      <c r="D154" s="216" t="s">
        <v>144</v>
      </c>
      <c r="E154" s="39"/>
      <c r="F154" s="217" t="s">
        <v>250</v>
      </c>
      <c r="G154" s="39"/>
      <c r="H154" s="39"/>
      <c r="I154" s="218"/>
      <c r="J154" s="39"/>
      <c r="K154" s="39"/>
      <c r="L154" s="43"/>
      <c r="M154" s="219"/>
      <c r="N154" s="220"/>
      <c r="O154" s="83"/>
      <c r="P154" s="83"/>
      <c r="Q154" s="83"/>
      <c r="R154" s="83"/>
      <c r="S154" s="83"/>
      <c r="T154" s="84"/>
      <c r="U154" s="37"/>
      <c r="V154" s="37"/>
      <c r="W154" s="37"/>
      <c r="X154" s="37"/>
      <c r="Y154" s="37"/>
      <c r="Z154" s="37"/>
      <c r="AA154" s="37"/>
      <c r="AB154" s="37"/>
      <c r="AC154" s="37"/>
      <c r="AD154" s="37"/>
      <c r="AE154" s="37"/>
      <c r="AT154" s="16" t="s">
        <v>144</v>
      </c>
      <c r="AU154" s="16" t="s">
        <v>81</v>
      </c>
    </row>
    <row r="155" s="2" customFormat="1" ht="24.15" customHeight="1">
      <c r="A155" s="37"/>
      <c r="B155" s="38"/>
      <c r="C155" s="203" t="s">
        <v>196</v>
      </c>
      <c r="D155" s="203" t="s">
        <v>138</v>
      </c>
      <c r="E155" s="204" t="s">
        <v>251</v>
      </c>
      <c r="F155" s="205" t="s">
        <v>252</v>
      </c>
      <c r="G155" s="206" t="s">
        <v>216</v>
      </c>
      <c r="H155" s="207">
        <v>64.5</v>
      </c>
      <c r="I155" s="208"/>
      <c r="J155" s="209">
        <f>ROUND(I155*H155,2)</f>
        <v>0</v>
      </c>
      <c r="K155" s="205" t="s">
        <v>142</v>
      </c>
      <c r="L155" s="43"/>
      <c r="M155" s="210" t="s">
        <v>19</v>
      </c>
      <c r="N155" s="211" t="s">
        <v>42</v>
      </c>
      <c r="O155" s="83"/>
      <c r="P155" s="212">
        <f>O155*H155</f>
        <v>0</v>
      </c>
      <c r="Q155" s="212">
        <v>0</v>
      </c>
      <c r="R155" s="212">
        <f>Q155*H155</f>
        <v>0</v>
      </c>
      <c r="S155" s="212">
        <v>0</v>
      </c>
      <c r="T155" s="213">
        <f>S155*H155</f>
        <v>0</v>
      </c>
      <c r="U155" s="37"/>
      <c r="V155" s="37"/>
      <c r="W155" s="37"/>
      <c r="X155" s="37"/>
      <c r="Y155" s="37"/>
      <c r="Z155" s="37"/>
      <c r="AA155" s="37"/>
      <c r="AB155" s="37"/>
      <c r="AC155" s="37"/>
      <c r="AD155" s="37"/>
      <c r="AE155" s="37"/>
      <c r="AR155" s="214" t="s">
        <v>143</v>
      </c>
      <c r="AT155" s="214" t="s">
        <v>138</v>
      </c>
      <c r="AU155" s="214" t="s">
        <v>81</v>
      </c>
      <c r="AY155" s="16" t="s">
        <v>136</v>
      </c>
      <c r="BE155" s="215">
        <f>IF(N155="základní",J155,0)</f>
        <v>0</v>
      </c>
      <c r="BF155" s="215">
        <f>IF(N155="snížená",J155,0)</f>
        <v>0</v>
      </c>
      <c r="BG155" s="215">
        <f>IF(N155="zákl. přenesená",J155,0)</f>
        <v>0</v>
      </c>
      <c r="BH155" s="215">
        <f>IF(N155="sníž. přenesená",J155,0)</f>
        <v>0</v>
      </c>
      <c r="BI155" s="215">
        <f>IF(N155="nulová",J155,0)</f>
        <v>0</v>
      </c>
      <c r="BJ155" s="16" t="s">
        <v>79</v>
      </c>
      <c r="BK155" s="215">
        <f>ROUND(I155*H155,2)</f>
        <v>0</v>
      </c>
      <c r="BL155" s="16" t="s">
        <v>143</v>
      </c>
      <c r="BM155" s="214" t="s">
        <v>253</v>
      </c>
    </row>
    <row r="156" s="2" customFormat="1">
      <c r="A156" s="37"/>
      <c r="B156" s="38"/>
      <c r="C156" s="39"/>
      <c r="D156" s="216" t="s">
        <v>144</v>
      </c>
      <c r="E156" s="39"/>
      <c r="F156" s="217" t="s">
        <v>254</v>
      </c>
      <c r="G156" s="39"/>
      <c r="H156" s="39"/>
      <c r="I156" s="218"/>
      <c r="J156" s="39"/>
      <c r="K156" s="39"/>
      <c r="L156" s="43"/>
      <c r="M156" s="219"/>
      <c r="N156" s="220"/>
      <c r="O156" s="83"/>
      <c r="P156" s="83"/>
      <c r="Q156" s="83"/>
      <c r="R156" s="83"/>
      <c r="S156" s="83"/>
      <c r="T156" s="84"/>
      <c r="U156" s="37"/>
      <c r="V156" s="37"/>
      <c r="W156" s="37"/>
      <c r="X156" s="37"/>
      <c r="Y156" s="37"/>
      <c r="Z156" s="37"/>
      <c r="AA156" s="37"/>
      <c r="AB156" s="37"/>
      <c r="AC156" s="37"/>
      <c r="AD156" s="37"/>
      <c r="AE156" s="37"/>
      <c r="AT156" s="16" t="s">
        <v>144</v>
      </c>
      <c r="AU156" s="16" t="s">
        <v>81</v>
      </c>
    </row>
    <row r="157" s="2" customFormat="1" ht="21.75" customHeight="1">
      <c r="A157" s="37"/>
      <c r="B157" s="38"/>
      <c r="C157" s="203" t="s">
        <v>255</v>
      </c>
      <c r="D157" s="203" t="s">
        <v>138</v>
      </c>
      <c r="E157" s="204" t="s">
        <v>256</v>
      </c>
      <c r="F157" s="205" t="s">
        <v>257</v>
      </c>
      <c r="G157" s="206" t="s">
        <v>216</v>
      </c>
      <c r="H157" s="207">
        <v>37.945999999999998</v>
      </c>
      <c r="I157" s="208"/>
      <c r="J157" s="209">
        <f>ROUND(I157*H157,2)</f>
        <v>0</v>
      </c>
      <c r="K157" s="205" t="s">
        <v>142</v>
      </c>
      <c r="L157" s="43"/>
      <c r="M157" s="210" t="s">
        <v>19</v>
      </c>
      <c r="N157" s="211" t="s">
        <v>42</v>
      </c>
      <c r="O157" s="83"/>
      <c r="P157" s="212">
        <f>O157*H157</f>
        <v>0</v>
      </c>
      <c r="Q157" s="212">
        <v>0</v>
      </c>
      <c r="R157" s="212">
        <f>Q157*H157</f>
        <v>0</v>
      </c>
      <c r="S157" s="212">
        <v>0</v>
      </c>
      <c r="T157" s="213">
        <f>S157*H157</f>
        <v>0</v>
      </c>
      <c r="U157" s="37"/>
      <c r="V157" s="37"/>
      <c r="W157" s="37"/>
      <c r="X157" s="37"/>
      <c r="Y157" s="37"/>
      <c r="Z157" s="37"/>
      <c r="AA157" s="37"/>
      <c r="AB157" s="37"/>
      <c r="AC157" s="37"/>
      <c r="AD157" s="37"/>
      <c r="AE157" s="37"/>
      <c r="AR157" s="214" t="s">
        <v>143</v>
      </c>
      <c r="AT157" s="214" t="s">
        <v>138</v>
      </c>
      <c r="AU157" s="214" t="s">
        <v>81</v>
      </c>
      <c r="AY157" s="16" t="s">
        <v>136</v>
      </c>
      <c r="BE157" s="215">
        <f>IF(N157="základní",J157,0)</f>
        <v>0</v>
      </c>
      <c r="BF157" s="215">
        <f>IF(N157="snížená",J157,0)</f>
        <v>0</v>
      </c>
      <c r="BG157" s="215">
        <f>IF(N157="zákl. přenesená",J157,0)</f>
        <v>0</v>
      </c>
      <c r="BH157" s="215">
        <f>IF(N157="sníž. přenesená",J157,0)</f>
        <v>0</v>
      </c>
      <c r="BI157" s="215">
        <f>IF(N157="nulová",J157,0)</f>
        <v>0</v>
      </c>
      <c r="BJ157" s="16" t="s">
        <v>79</v>
      </c>
      <c r="BK157" s="215">
        <f>ROUND(I157*H157,2)</f>
        <v>0</v>
      </c>
      <c r="BL157" s="16" t="s">
        <v>143</v>
      </c>
      <c r="BM157" s="214" t="s">
        <v>258</v>
      </c>
    </row>
    <row r="158" s="2" customFormat="1">
      <c r="A158" s="37"/>
      <c r="B158" s="38"/>
      <c r="C158" s="39"/>
      <c r="D158" s="216" t="s">
        <v>144</v>
      </c>
      <c r="E158" s="39"/>
      <c r="F158" s="217" t="s">
        <v>259</v>
      </c>
      <c r="G158" s="39"/>
      <c r="H158" s="39"/>
      <c r="I158" s="218"/>
      <c r="J158" s="39"/>
      <c r="K158" s="39"/>
      <c r="L158" s="43"/>
      <c r="M158" s="219"/>
      <c r="N158" s="220"/>
      <c r="O158" s="83"/>
      <c r="P158" s="83"/>
      <c r="Q158" s="83"/>
      <c r="R158" s="83"/>
      <c r="S158" s="83"/>
      <c r="T158" s="84"/>
      <c r="U158" s="37"/>
      <c r="V158" s="37"/>
      <c r="W158" s="37"/>
      <c r="X158" s="37"/>
      <c r="Y158" s="37"/>
      <c r="Z158" s="37"/>
      <c r="AA158" s="37"/>
      <c r="AB158" s="37"/>
      <c r="AC158" s="37"/>
      <c r="AD158" s="37"/>
      <c r="AE158" s="37"/>
      <c r="AT158" s="16" t="s">
        <v>144</v>
      </c>
      <c r="AU158" s="16" t="s">
        <v>81</v>
      </c>
    </row>
    <row r="159" s="2" customFormat="1" ht="24.15" customHeight="1">
      <c r="A159" s="37"/>
      <c r="B159" s="38"/>
      <c r="C159" s="203" t="s">
        <v>201</v>
      </c>
      <c r="D159" s="203" t="s">
        <v>138</v>
      </c>
      <c r="E159" s="204" t="s">
        <v>260</v>
      </c>
      <c r="F159" s="205" t="s">
        <v>261</v>
      </c>
      <c r="G159" s="206" t="s">
        <v>216</v>
      </c>
      <c r="H159" s="207">
        <v>10.602</v>
      </c>
      <c r="I159" s="208"/>
      <c r="J159" s="209">
        <f>ROUND(I159*H159,2)</f>
        <v>0</v>
      </c>
      <c r="K159" s="205" t="s">
        <v>142</v>
      </c>
      <c r="L159" s="43"/>
      <c r="M159" s="210" t="s">
        <v>19</v>
      </c>
      <c r="N159" s="211" t="s">
        <v>42</v>
      </c>
      <c r="O159" s="83"/>
      <c r="P159" s="212">
        <f>O159*H159</f>
        <v>0</v>
      </c>
      <c r="Q159" s="212">
        <v>0</v>
      </c>
      <c r="R159" s="212">
        <f>Q159*H159</f>
        <v>0</v>
      </c>
      <c r="S159" s="212">
        <v>0</v>
      </c>
      <c r="T159" s="213">
        <f>S159*H159</f>
        <v>0</v>
      </c>
      <c r="U159" s="37"/>
      <c r="V159" s="37"/>
      <c r="W159" s="37"/>
      <c r="X159" s="37"/>
      <c r="Y159" s="37"/>
      <c r="Z159" s="37"/>
      <c r="AA159" s="37"/>
      <c r="AB159" s="37"/>
      <c r="AC159" s="37"/>
      <c r="AD159" s="37"/>
      <c r="AE159" s="37"/>
      <c r="AR159" s="214" t="s">
        <v>143</v>
      </c>
      <c r="AT159" s="214" t="s">
        <v>138</v>
      </c>
      <c r="AU159" s="214" t="s">
        <v>81</v>
      </c>
      <c r="AY159" s="16" t="s">
        <v>136</v>
      </c>
      <c r="BE159" s="215">
        <f>IF(N159="základní",J159,0)</f>
        <v>0</v>
      </c>
      <c r="BF159" s="215">
        <f>IF(N159="snížená",J159,0)</f>
        <v>0</v>
      </c>
      <c r="BG159" s="215">
        <f>IF(N159="zákl. přenesená",J159,0)</f>
        <v>0</v>
      </c>
      <c r="BH159" s="215">
        <f>IF(N159="sníž. přenesená",J159,0)</f>
        <v>0</v>
      </c>
      <c r="BI159" s="215">
        <f>IF(N159="nulová",J159,0)</f>
        <v>0</v>
      </c>
      <c r="BJ159" s="16" t="s">
        <v>79</v>
      </c>
      <c r="BK159" s="215">
        <f>ROUND(I159*H159,2)</f>
        <v>0</v>
      </c>
      <c r="BL159" s="16" t="s">
        <v>143</v>
      </c>
      <c r="BM159" s="214" t="s">
        <v>262</v>
      </c>
    </row>
    <row r="160" s="2" customFormat="1">
      <c r="A160" s="37"/>
      <c r="B160" s="38"/>
      <c r="C160" s="39"/>
      <c r="D160" s="216" t="s">
        <v>144</v>
      </c>
      <c r="E160" s="39"/>
      <c r="F160" s="217" t="s">
        <v>263</v>
      </c>
      <c r="G160" s="39"/>
      <c r="H160" s="39"/>
      <c r="I160" s="218"/>
      <c r="J160" s="39"/>
      <c r="K160" s="39"/>
      <c r="L160" s="43"/>
      <c r="M160" s="219"/>
      <c r="N160" s="220"/>
      <c r="O160" s="83"/>
      <c r="P160" s="83"/>
      <c r="Q160" s="83"/>
      <c r="R160" s="83"/>
      <c r="S160" s="83"/>
      <c r="T160" s="84"/>
      <c r="U160" s="37"/>
      <c r="V160" s="37"/>
      <c r="W160" s="37"/>
      <c r="X160" s="37"/>
      <c r="Y160" s="37"/>
      <c r="Z160" s="37"/>
      <c r="AA160" s="37"/>
      <c r="AB160" s="37"/>
      <c r="AC160" s="37"/>
      <c r="AD160" s="37"/>
      <c r="AE160" s="37"/>
      <c r="AT160" s="16" t="s">
        <v>144</v>
      </c>
      <c r="AU160" s="16" t="s">
        <v>81</v>
      </c>
    </row>
    <row r="161" s="2" customFormat="1" ht="24.15" customHeight="1">
      <c r="A161" s="37"/>
      <c r="B161" s="38"/>
      <c r="C161" s="203" t="s">
        <v>264</v>
      </c>
      <c r="D161" s="203" t="s">
        <v>138</v>
      </c>
      <c r="E161" s="204" t="s">
        <v>265</v>
      </c>
      <c r="F161" s="205" t="s">
        <v>266</v>
      </c>
      <c r="G161" s="206" t="s">
        <v>216</v>
      </c>
      <c r="H161" s="207">
        <v>7.3380000000000001</v>
      </c>
      <c r="I161" s="208"/>
      <c r="J161" s="209">
        <f>ROUND(I161*H161,2)</f>
        <v>0</v>
      </c>
      <c r="K161" s="205" t="s">
        <v>142</v>
      </c>
      <c r="L161" s="43"/>
      <c r="M161" s="210" t="s">
        <v>19</v>
      </c>
      <c r="N161" s="211" t="s">
        <v>42</v>
      </c>
      <c r="O161" s="83"/>
      <c r="P161" s="212">
        <f>O161*H161</f>
        <v>0</v>
      </c>
      <c r="Q161" s="212">
        <v>0</v>
      </c>
      <c r="R161" s="212">
        <f>Q161*H161</f>
        <v>0</v>
      </c>
      <c r="S161" s="212">
        <v>0</v>
      </c>
      <c r="T161" s="213">
        <f>S161*H161</f>
        <v>0</v>
      </c>
      <c r="U161" s="37"/>
      <c r="V161" s="37"/>
      <c r="W161" s="37"/>
      <c r="X161" s="37"/>
      <c r="Y161" s="37"/>
      <c r="Z161" s="37"/>
      <c r="AA161" s="37"/>
      <c r="AB161" s="37"/>
      <c r="AC161" s="37"/>
      <c r="AD161" s="37"/>
      <c r="AE161" s="37"/>
      <c r="AR161" s="214" t="s">
        <v>143</v>
      </c>
      <c r="AT161" s="214" t="s">
        <v>138</v>
      </c>
      <c r="AU161" s="214" t="s">
        <v>81</v>
      </c>
      <c r="AY161" s="16" t="s">
        <v>136</v>
      </c>
      <c r="BE161" s="215">
        <f>IF(N161="základní",J161,0)</f>
        <v>0</v>
      </c>
      <c r="BF161" s="215">
        <f>IF(N161="snížená",J161,0)</f>
        <v>0</v>
      </c>
      <c r="BG161" s="215">
        <f>IF(N161="zákl. přenesená",J161,0)</f>
        <v>0</v>
      </c>
      <c r="BH161" s="215">
        <f>IF(N161="sníž. přenesená",J161,0)</f>
        <v>0</v>
      </c>
      <c r="BI161" s="215">
        <f>IF(N161="nulová",J161,0)</f>
        <v>0</v>
      </c>
      <c r="BJ161" s="16" t="s">
        <v>79</v>
      </c>
      <c r="BK161" s="215">
        <f>ROUND(I161*H161,2)</f>
        <v>0</v>
      </c>
      <c r="BL161" s="16" t="s">
        <v>143</v>
      </c>
      <c r="BM161" s="214" t="s">
        <v>267</v>
      </c>
    </row>
    <row r="162" s="2" customFormat="1">
      <c r="A162" s="37"/>
      <c r="B162" s="38"/>
      <c r="C162" s="39"/>
      <c r="D162" s="216" t="s">
        <v>144</v>
      </c>
      <c r="E162" s="39"/>
      <c r="F162" s="217" t="s">
        <v>268</v>
      </c>
      <c r="G162" s="39"/>
      <c r="H162" s="39"/>
      <c r="I162" s="218"/>
      <c r="J162" s="39"/>
      <c r="K162" s="39"/>
      <c r="L162" s="43"/>
      <c r="M162" s="219"/>
      <c r="N162" s="220"/>
      <c r="O162" s="83"/>
      <c r="P162" s="83"/>
      <c r="Q162" s="83"/>
      <c r="R162" s="83"/>
      <c r="S162" s="83"/>
      <c r="T162" s="84"/>
      <c r="U162" s="37"/>
      <c r="V162" s="37"/>
      <c r="W162" s="37"/>
      <c r="X162" s="37"/>
      <c r="Y162" s="37"/>
      <c r="Z162" s="37"/>
      <c r="AA162" s="37"/>
      <c r="AB162" s="37"/>
      <c r="AC162" s="37"/>
      <c r="AD162" s="37"/>
      <c r="AE162" s="37"/>
      <c r="AT162" s="16" t="s">
        <v>144</v>
      </c>
      <c r="AU162" s="16" t="s">
        <v>81</v>
      </c>
    </row>
    <row r="163" s="12" customFormat="1" ht="25.92" customHeight="1">
      <c r="A163" s="12"/>
      <c r="B163" s="187"/>
      <c r="C163" s="188"/>
      <c r="D163" s="189" t="s">
        <v>70</v>
      </c>
      <c r="E163" s="190" t="s">
        <v>269</v>
      </c>
      <c r="F163" s="190" t="s">
        <v>270</v>
      </c>
      <c r="G163" s="188"/>
      <c r="H163" s="188"/>
      <c r="I163" s="191"/>
      <c r="J163" s="192">
        <f>BK163</f>
        <v>0</v>
      </c>
      <c r="K163" s="188"/>
      <c r="L163" s="193"/>
      <c r="M163" s="194"/>
      <c r="N163" s="195"/>
      <c r="O163" s="195"/>
      <c r="P163" s="196">
        <f>P164+P167+P172+P174+P176+P189+P192+P195+P198+P210+P229+P246+P263+P278</f>
        <v>0</v>
      </c>
      <c r="Q163" s="195"/>
      <c r="R163" s="196">
        <f>R164+R167+R172+R174+R176+R189+R192+R195+R198+R210+R229+R246+R263+R278</f>
        <v>0.013491200000000002</v>
      </c>
      <c r="S163" s="195"/>
      <c r="T163" s="197">
        <f>T164+T167+T172+T174+T176+T189+T192+T195+T198+T210+T229+T246+T263+T278</f>
        <v>81.762612099999998</v>
      </c>
      <c r="U163" s="12"/>
      <c r="V163" s="12"/>
      <c r="W163" s="12"/>
      <c r="X163" s="12"/>
      <c r="Y163" s="12"/>
      <c r="Z163" s="12"/>
      <c r="AA163" s="12"/>
      <c r="AB163" s="12"/>
      <c r="AC163" s="12"/>
      <c r="AD163" s="12"/>
      <c r="AE163" s="12"/>
      <c r="AR163" s="198" t="s">
        <v>81</v>
      </c>
      <c r="AT163" s="199" t="s">
        <v>70</v>
      </c>
      <c r="AU163" s="199" t="s">
        <v>71</v>
      </c>
      <c r="AY163" s="198" t="s">
        <v>136</v>
      </c>
      <c r="BK163" s="200">
        <f>BK164+BK167+BK172+BK174+BK176+BK189+BK192+BK195+BK198+BK210+BK229+BK246+BK263+BK278</f>
        <v>0</v>
      </c>
    </row>
    <row r="164" s="12" customFormat="1" ht="22.8" customHeight="1">
      <c r="A164" s="12"/>
      <c r="B164" s="187"/>
      <c r="C164" s="188"/>
      <c r="D164" s="189" t="s">
        <v>70</v>
      </c>
      <c r="E164" s="201" t="s">
        <v>271</v>
      </c>
      <c r="F164" s="201" t="s">
        <v>272</v>
      </c>
      <c r="G164" s="188"/>
      <c r="H164" s="188"/>
      <c r="I164" s="191"/>
      <c r="J164" s="202">
        <f>BK164</f>
        <v>0</v>
      </c>
      <c r="K164" s="188"/>
      <c r="L164" s="193"/>
      <c r="M164" s="194"/>
      <c r="N164" s="195"/>
      <c r="O164" s="195"/>
      <c r="P164" s="196">
        <f>SUM(P165:P166)</f>
        <v>0</v>
      </c>
      <c r="Q164" s="195"/>
      <c r="R164" s="196">
        <f>SUM(R165:R166)</f>
        <v>0</v>
      </c>
      <c r="S164" s="195"/>
      <c r="T164" s="197">
        <f>SUM(T165:T166)</f>
        <v>0</v>
      </c>
      <c r="U164" s="12"/>
      <c r="V164" s="12"/>
      <c r="W164" s="12"/>
      <c r="X164" s="12"/>
      <c r="Y164" s="12"/>
      <c r="Z164" s="12"/>
      <c r="AA164" s="12"/>
      <c r="AB164" s="12"/>
      <c r="AC164" s="12"/>
      <c r="AD164" s="12"/>
      <c r="AE164" s="12"/>
      <c r="AR164" s="198" t="s">
        <v>81</v>
      </c>
      <c r="AT164" s="199" t="s">
        <v>70</v>
      </c>
      <c r="AU164" s="199" t="s">
        <v>79</v>
      </c>
      <c r="AY164" s="198" t="s">
        <v>136</v>
      </c>
      <c r="BK164" s="200">
        <f>SUM(BK165:BK166)</f>
        <v>0</v>
      </c>
    </row>
    <row r="165" s="2" customFormat="1" ht="21.75" customHeight="1">
      <c r="A165" s="37"/>
      <c r="B165" s="38"/>
      <c r="C165" s="203" t="s">
        <v>205</v>
      </c>
      <c r="D165" s="203" t="s">
        <v>138</v>
      </c>
      <c r="E165" s="204" t="s">
        <v>273</v>
      </c>
      <c r="F165" s="205" t="s">
        <v>274</v>
      </c>
      <c r="G165" s="206" t="s">
        <v>141</v>
      </c>
      <c r="H165" s="207">
        <v>187.19999999999999</v>
      </c>
      <c r="I165" s="208"/>
      <c r="J165" s="209">
        <f>ROUND(I165*H165,2)</f>
        <v>0</v>
      </c>
      <c r="K165" s="205" t="s">
        <v>19</v>
      </c>
      <c r="L165" s="43"/>
      <c r="M165" s="210" t="s">
        <v>19</v>
      </c>
      <c r="N165" s="211" t="s">
        <v>42</v>
      </c>
      <c r="O165" s="83"/>
      <c r="P165" s="212">
        <f>O165*H165</f>
        <v>0</v>
      </c>
      <c r="Q165" s="212">
        <v>0</v>
      </c>
      <c r="R165" s="212">
        <f>Q165*H165</f>
        <v>0</v>
      </c>
      <c r="S165" s="212">
        <v>0</v>
      </c>
      <c r="T165" s="213">
        <f>S165*H165</f>
        <v>0</v>
      </c>
      <c r="U165" s="37"/>
      <c r="V165" s="37"/>
      <c r="W165" s="37"/>
      <c r="X165" s="37"/>
      <c r="Y165" s="37"/>
      <c r="Z165" s="37"/>
      <c r="AA165" s="37"/>
      <c r="AB165" s="37"/>
      <c r="AC165" s="37"/>
      <c r="AD165" s="37"/>
      <c r="AE165" s="37"/>
      <c r="AR165" s="214" t="s">
        <v>176</v>
      </c>
      <c r="AT165" s="214" t="s">
        <v>138</v>
      </c>
      <c r="AU165" s="214" t="s">
        <v>81</v>
      </c>
      <c r="AY165" s="16" t="s">
        <v>136</v>
      </c>
      <c r="BE165" s="215">
        <f>IF(N165="základní",J165,0)</f>
        <v>0</v>
      </c>
      <c r="BF165" s="215">
        <f>IF(N165="snížená",J165,0)</f>
        <v>0</v>
      </c>
      <c r="BG165" s="215">
        <f>IF(N165="zákl. přenesená",J165,0)</f>
        <v>0</v>
      </c>
      <c r="BH165" s="215">
        <f>IF(N165="sníž. přenesená",J165,0)</f>
        <v>0</v>
      </c>
      <c r="BI165" s="215">
        <f>IF(N165="nulová",J165,0)</f>
        <v>0</v>
      </c>
      <c r="BJ165" s="16" t="s">
        <v>79</v>
      </c>
      <c r="BK165" s="215">
        <f>ROUND(I165*H165,2)</f>
        <v>0</v>
      </c>
      <c r="BL165" s="16" t="s">
        <v>176</v>
      </c>
      <c r="BM165" s="214" t="s">
        <v>275</v>
      </c>
    </row>
    <row r="166" s="2" customFormat="1" ht="21.75" customHeight="1">
      <c r="A166" s="37"/>
      <c r="B166" s="38"/>
      <c r="C166" s="203" t="s">
        <v>276</v>
      </c>
      <c r="D166" s="203" t="s">
        <v>138</v>
      </c>
      <c r="E166" s="204" t="s">
        <v>277</v>
      </c>
      <c r="F166" s="205" t="s">
        <v>278</v>
      </c>
      <c r="G166" s="206" t="s">
        <v>141</v>
      </c>
      <c r="H166" s="207">
        <v>27.699999999999999</v>
      </c>
      <c r="I166" s="208"/>
      <c r="J166" s="209">
        <f>ROUND(I166*H166,2)</f>
        <v>0</v>
      </c>
      <c r="K166" s="205" t="s">
        <v>19</v>
      </c>
      <c r="L166" s="43"/>
      <c r="M166" s="210" t="s">
        <v>19</v>
      </c>
      <c r="N166" s="211" t="s">
        <v>42</v>
      </c>
      <c r="O166" s="83"/>
      <c r="P166" s="212">
        <f>O166*H166</f>
        <v>0</v>
      </c>
      <c r="Q166" s="212">
        <v>0</v>
      </c>
      <c r="R166" s="212">
        <f>Q166*H166</f>
        <v>0</v>
      </c>
      <c r="S166" s="212">
        <v>0</v>
      </c>
      <c r="T166" s="213">
        <f>S166*H166</f>
        <v>0</v>
      </c>
      <c r="U166" s="37"/>
      <c r="V166" s="37"/>
      <c r="W166" s="37"/>
      <c r="X166" s="37"/>
      <c r="Y166" s="37"/>
      <c r="Z166" s="37"/>
      <c r="AA166" s="37"/>
      <c r="AB166" s="37"/>
      <c r="AC166" s="37"/>
      <c r="AD166" s="37"/>
      <c r="AE166" s="37"/>
      <c r="AR166" s="214" t="s">
        <v>176</v>
      </c>
      <c r="AT166" s="214" t="s">
        <v>138</v>
      </c>
      <c r="AU166" s="214" t="s">
        <v>81</v>
      </c>
      <c r="AY166" s="16" t="s">
        <v>136</v>
      </c>
      <c r="BE166" s="215">
        <f>IF(N166="základní",J166,0)</f>
        <v>0</v>
      </c>
      <c r="BF166" s="215">
        <f>IF(N166="snížená",J166,0)</f>
        <v>0</v>
      </c>
      <c r="BG166" s="215">
        <f>IF(N166="zákl. přenesená",J166,0)</f>
        <v>0</v>
      </c>
      <c r="BH166" s="215">
        <f>IF(N166="sníž. přenesená",J166,0)</f>
        <v>0</v>
      </c>
      <c r="BI166" s="215">
        <f>IF(N166="nulová",J166,0)</f>
        <v>0</v>
      </c>
      <c r="BJ166" s="16" t="s">
        <v>79</v>
      </c>
      <c r="BK166" s="215">
        <f>ROUND(I166*H166,2)</f>
        <v>0</v>
      </c>
      <c r="BL166" s="16" t="s">
        <v>176</v>
      </c>
      <c r="BM166" s="214" t="s">
        <v>279</v>
      </c>
    </row>
    <row r="167" s="12" customFormat="1" ht="22.8" customHeight="1">
      <c r="A167" s="12"/>
      <c r="B167" s="187"/>
      <c r="C167" s="188"/>
      <c r="D167" s="189" t="s">
        <v>70</v>
      </c>
      <c r="E167" s="201" t="s">
        <v>280</v>
      </c>
      <c r="F167" s="201" t="s">
        <v>281</v>
      </c>
      <c r="G167" s="188"/>
      <c r="H167" s="188"/>
      <c r="I167" s="191"/>
      <c r="J167" s="202">
        <f>BK167</f>
        <v>0</v>
      </c>
      <c r="K167" s="188"/>
      <c r="L167" s="193"/>
      <c r="M167" s="194"/>
      <c r="N167" s="195"/>
      <c r="O167" s="195"/>
      <c r="P167" s="196">
        <f>SUM(P168:P171)</f>
        <v>0</v>
      </c>
      <c r="Q167" s="195"/>
      <c r="R167" s="196">
        <f>SUM(R168:R171)</f>
        <v>0</v>
      </c>
      <c r="S167" s="195"/>
      <c r="T167" s="197">
        <f>SUM(T168:T171)</f>
        <v>0.73846699999999998</v>
      </c>
      <c r="U167" s="12"/>
      <c r="V167" s="12"/>
      <c r="W167" s="12"/>
      <c r="X167" s="12"/>
      <c r="Y167" s="12"/>
      <c r="Z167" s="12"/>
      <c r="AA167" s="12"/>
      <c r="AB167" s="12"/>
      <c r="AC167" s="12"/>
      <c r="AD167" s="12"/>
      <c r="AE167" s="12"/>
      <c r="AR167" s="198" t="s">
        <v>81</v>
      </c>
      <c r="AT167" s="199" t="s">
        <v>70</v>
      </c>
      <c r="AU167" s="199" t="s">
        <v>79</v>
      </c>
      <c r="AY167" s="198" t="s">
        <v>136</v>
      </c>
      <c r="BK167" s="200">
        <f>SUM(BK168:BK171)</f>
        <v>0</v>
      </c>
    </row>
    <row r="168" s="2" customFormat="1" ht="16.5" customHeight="1">
      <c r="A168" s="37"/>
      <c r="B168" s="38"/>
      <c r="C168" s="203" t="s">
        <v>210</v>
      </c>
      <c r="D168" s="203" t="s">
        <v>138</v>
      </c>
      <c r="E168" s="204" t="s">
        <v>282</v>
      </c>
      <c r="F168" s="205" t="s">
        <v>283</v>
      </c>
      <c r="G168" s="206" t="s">
        <v>141</v>
      </c>
      <c r="H168" s="207">
        <v>179.70500000000001</v>
      </c>
      <c r="I168" s="208"/>
      <c r="J168" s="209">
        <f>ROUND(I168*H168,2)</f>
        <v>0</v>
      </c>
      <c r="K168" s="205" t="s">
        <v>142</v>
      </c>
      <c r="L168" s="43"/>
      <c r="M168" s="210" t="s">
        <v>19</v>
      </c>
      <c r="N168" s="211" t="s">
        <v>42</v>
      </c>
      <c r="O168" s="83"/>
      <c r="P168" s="212">
        <f>O168*H168</f>
        <v>0</v>
      </c>
      <c r="Q168" s="212">
        <v>0</v>
      </c>
      <c r="R168" s="212">
        <f>Q168*H168</f>
        <v>0</v>
      </c>
      <c r="S168" s="212">
        <v>0.0014</v>
      </c>
      <c r="T168" s="213">
        <f>S168*H168</f>
        <v>0.25158700000000001</v>
      </c>
      <c r="U168" s="37"/>
      <c r="V168" s="37"/>
      <c r="W168" s="37"/>
      <c r="X168" s="37"/>
      <c r="Y168" s="37"/>
      <c r="Z168" s="37"/>
      <c r="AA168" s="37"/>
      <c r="AB168" s="37"/>
      <c r="AC168" s="37"/>
      <c r="AD168" s="37"/>
      <c r="AE168" s="37"/>
      <c r="AR168" s="214" t="s">
        <v>176</v>
      </c>
      <c r="AT168" s="214" t="s">
        <v>138</v>
      </c>
      <c r="AU168" s="214" t="s">
        <v>81</v>
      </c>
      <c r="AY168" s="16" t="s">
        <v>136</v>
      </c>
      <c r="BE168" s="215">
        <f>IF(N168="základní",J168,0)</f>
        <v>0</v>
      </c>
      <c r="BF168" s="215">
        <f>IF(N168="snížená",J168,0)</f>
        <v>0</v>
      </c>
      <c r="BG168" s="215">
        <f>IF(N168="zákl. přenesená",J168,0)</f>
        <v>0</v>
      </c>
      <c r="BH168" s="215">
        <f>IF(N168="sníž. přenesená",J168,0)</f>
        <v>0</v>
      </c>
      <c r="BI168" s="215">
        <f>IF(N168="nulová",J168,0)</f>
        <v>0</v>
      </c>
      <c r="BJ168" s="16" t="s">
        <v>79</v>
      </c>
      <c r="BK168" s="215">
        <f>ROUND(I168*H168,2)</f>
        <v>0</v>
      </c>
      <c r="BL168" s="16" t="s">
        <v>176</v>
      </c>
      <c r="BM168" s="214" t="s">
        <v>284</v>
      </c>
    </row>
    <row r="169" s="2" customFormat="1">
      <c r="A169" s="37"/>
      <c r="B169" s="38"/>
      <c r="C169" s="39"/>
      <c r="D169" s="216" t="s">
        <v>144</v>
      </c>
      <c r="E169" s="39"/>
      <c r="F169" s="217" t="s">
        <v>285</v>
      </c>
      <c r="G169" s="39"/>
      <c r="H169" s="39"/>
      <c r="I169" s="218"/>
      <c r="J169" s="39"/>
      <c r="K169" s="39"/>
      <c r="L169" s="43"/>
      <c r="M169" s="219"/>
      <c r="N169" s="220"/>
      <c r="O169" s="83"/>
      <c r="P169" s="83"/>
      <c r="Q169" s="83"/>
      <c r="R169" s="83"/>
      <c r="S169" s="83"/>
      <c r="T169" s="84"/>
      <c r="U169" s="37"/>
      <c r="V169" s="37"/>
      <c r="W169" s="37"/>
      <c r="X169" s="37"/>
      <c r="Y169" s="37"/>
      <c r="Z169" s="37"/>
      <c r="AA169" s="37"/>
      <c r="AB169" s="37"/>
      <c r="AC169" s="37"/>
      <c r="AD169" s="37"/>
      <c r="AE169" s="37"/>
      <c r="AT169" s="16" t="s">
        <v>144</v>
      </c>
      <c r="AU169" s="16" t="s">
        <v>81</v>
      </c>
    </row>
    <row r="170" s="2" customFormat="1" ht="16.5" customHeight="1">
      <c r="A170" s="37"/>
      <c r="B170" s="38"/>
      <c r="C170" s="203" t="s">
        <v>286</v>
      </c>
      <c r="D170" s="203" t="s">
        <v>138</v>
      </c>
      <c r="E170" s="204" t="s">
        <v>287</v>
      </c>
      <c r="F170" s="205" t="s">
        <v>288</v>
      </c>
      <c r="G170" s="206" t="s">
        <v>141</v>
      </c>
      <c r="H170" s="207">
        <v>143.19999999999999</v>
      </c>
      <c r="I170" s="208"/>
      <c r="J170" s="209">
        <f>ROUND(I170*H170,2)</f>
        <v>0</v>
      </c>
      <c r="K170" s="205" t="s">
        <v>142</v>
      </c>
      <c r="L170" s="43"/>
      <c r="M170" s="210" t="s">
        <v>19</v>
      </c>
      <c r="N170" s="211" t="s">
        <v>42</v>
      </c>
      <c r="O170" s="83"/>
      <c r="P170" s="212">
        <f>O170*H170</f>
        <v>0</v>
      </c>
      <c r="Q170" s="212">
        <v>0</v>
      </c>
      <c r="R170" s="212">
        <f>Q170*H170</f>
        <v>0</v>
      </c>
      <c r="S170" s="212">
        <v>0.0033999999999999998</v>
      </c>
      <c r="T170" s="213">
        <f>S170*H170</f>
        <v>0.48687999999999992</v>
      </c>
      <c r="U170" s="37"/>
      <c r="V170" s="37"/>
      <c r="W170" s="37"/>
      <c r="X170" s="37"/>
      <c r="Y170" s="37"/>
      <c r="Z170" s="37"/>
      <c r="AA170" s="37"/>
      <c r="AB170" s="37"/>
      <c r="AC170" s="37"/>
      <c r="AD170" s="37"/>
      <c r="AE170" s="37"/>
      <c r="AR170" s="214" t="s">
        <v>176</v>
      </c>
      <c r="AT170" s="214" t="s">
        <v>138</v>
      </c>
      <c r="AU170" s="214" t="s">
        <v>81</v>
      </c>
      <c r="AY170" s="16" t="s">
        <v>136</v>
      </c>
      <c r="BE170" s="215">
        <f>IF(N170="základní",J170,0)</f>
        <v>0</v>
      </c>
      <c r="BF170" s="215">
        <f>IF(N170="snížená",J170,0)</f>
        <v>0</v>
      </c>
      <c r="BG170" s="215">
        <f>IF(N170="zákl. přenesená",J170,0)</f>
        <v>0</v>
      </c>
      <c r="BH170" s="215">
        <f>IF(N170="sníž. přenesená",J170,0)</f>
        <v>0</v>
      </c>
      <c r="BI170" s="215">
        <f>IF(N170="nulová",J170,0)</f>
        <v>0</v>
      </c>
      <c r="BJ170" s="16" t="s">
        <v>79</v>
      </c>
      <c r="BK170" s="215">
        <f>ROUND(I170*H170,2)</f>
        <v>0</v>
      </c>
      <c r="BL170" s="16" t="s">
        <v>176</v>
      </c>
      <c r="BM170" s="214" t="s">
        <v>289</v>
      </c>
    </row>
    <row r="171" s="2" customFormat="1">
      <c r="A171" s="37"/>
      <c r="B171" s="38"/>
      <c r="C171" s="39"/>
      <c r="D171" s="216" t="s">
        <v>144</v>
      </c>
      <c r="E171" s="39"/>
      <c r="F171" s="217" t="s">
        <v>290</v>
      </c>
      <c r="G171" s="39"/>
      <c r="H171" s="39"/>
      <c r="I171" s="218"/>
      <c r="J171" s="39"/>
      <c r="K171" s="39"/>
      <c r="L171" s="43"/>
      <c r="M171" s="219"/>
      <c r="N171" s="220"/>
      <c r="O171" s="83"/>
      <c r="P171" s="83"/>
      <c r="Q171" s="83"/>
      <c r="R171" s="83"/>
      <c r="S171" s="83"/>
      <c r="T171" s="84"/>
      <c r="U171" s="37"/>
      <c r="V171" s="37"/>
      <c r="W171" s="37"/>
      <c r="X171" s="37"/>
      <c r="Y171" s="37"/>
      <c r="Z171" s="37"/>
      <c r="AA171" s="37"/>
      <c r="AB171" s="37"/>
      <c r="AC171" s="37"/>
      <c r="AD171" s="37"/>
      <c r="AE171" s="37"/>
      <c r="AT171" s="16" t="s">
        <v>144</v>
      </c>
      <c r="AU171" s="16" t="s">
        <v>81</v>
      </c>
    </row>
    <row r="172" s="12" customFormat="1" ht="22.8" customHeight="1">
      <c r="A172" s="12"/>
      <c r="B172" s="187"/>
      <c r="C172" s="188"/>
      <c r="D172" s="189" t="s">
        <v>70</v>
      </c>
      <c r="E172" s="201" t="s">
        <v>291</v>
      </c>
      <c r="F172" s="201" t="s">
        <v>292</v>
      </c>
      <c r="G172" s="188"/>
      <c r="H172" s="188"/>
      <c r="I172" s="191"/>
      <c r="J172" s="202">
        <f>BK172</f>
        <v>0</v>
      </c>
      <c r="K172" s="188"/>
      <c r="L172" s="193"/>
      <c r="M172" s="194"/>
      <c r="N172" s="195"/>
      <c r="O172" s="195"/>
      <c r="P172" s="196">
        <f>P173</f>
        <v>0</v>
      </c>
      <c r="Q172" s="195"/>
      <c r="R172" s="196">
        <f>R173</f>
        <v>0</v>
      </c>
      <c r="S172" s="195"/>
      <c r="T172" s="197">
        <f>T173</f>
        <v>0</v>
      </c>
      <c r="U172" s="12"/>
      <c r="V172" s="12"/>
      <c r="W172" s="12"/>
      <c r="X172" s="12"/>
      <c r="Y172" s="12"/>
      <c r="Z172" s="12"/>
      <c r="AA172" s="12"/>
      <c r="AB172" s="12"/>
      <c r="AC172" s="12"/>
      <c r="AD172" s="12"/>
      <c r="AE172" s="12"/>
      <c r="AR172" s="198" t="s">
        <v>81</v>
      </c>
      <c r="AT172" s="199" t="s">
        <v>70</v>
      </c>
      <c r="AU172" s="199" t="s">
        <v>79</v>
      </c>
      <c r="AY172" s="198" t="s">
        <v>136</v>
      </c>
      <c r="BK172" s="200">
        <f>BK173</f>
        <v>0</v>
      </c>
    </row>
    <row r="173" s="2" customFormat="1" ht="16.5" customHeight="1">
      <c r="A173" s="37"/>
      <c r="B173" s="38"/>
      <c r="C173" s="203" t="s">
        <v>217</v>
      </c>
      <c r="D173" s="203" t="s">
        <v>138</v>
      </c>
      <c r="E173" s="204" t="s">
        <v>293</v>
      </c>
      <c r="F173" s="205" t="s">
        <v>294</v>
      </c>
      <c r="G173" s="206" t="s">
        <v>295</v>
      </c>
      <c r="H173" s="207">
        <v>1</v>
      </c>
      <c r="I173" s="208"/>
      <c r="J173" s="209">
        <f>ROUND(I173*H173,2)</f>
        <v>0</v>
      </c>
      <c r="K173" s="205" t="s">
        <v>19</v>
      </c>
      <c r="L173" s="43"/>
      <c r="M173" s="210" t="s">
        <v>19</v>
      </c>
      <c r="N173" s="211" t="s">
        <v>42</v>
      </c>
      <c r="O173" s="83"/>
      <c r="P173" s="212">
        <f>O173*H173</f>
        <v>0</v>
      </c>
      <c r="Q173" s="212">
        <v>0</v>
      </c>
      <c r="R173" s="212">
        <f>Q173*H173</f>
        <v>0</v>
      </c>
      <c r="S173" s="212">
        <v>0</v>
      </c>
      <c r="T173" s="213">
        <f>S173*H173</f>
        <v>0</v>
      </c>
      <c r="U173" s="37"/>
      <c r="V173" s="37"/>
      <c r="W173" s="37"/>
      <c r="X173" s="37"/>
      <c r="Y173" s="37"/>
      <c r="Z173" s="37"/>
      <c r="AA173" s="37"/>
      <c r="AB173" s="37"/>
      <c r="AC173" s="37"/>
      <c r="AD173" s="37"/>
      <c r="AE173" s="37"/>
      <c r="AR173" s="214" t="s">
        <v>176</v>
      </c>
      <c r="AT173" s="214" t="s">
        <v>138</v>
      </c>
      <c r="AU173" s="214" t="s">
        <v>81</v>
      </c>
      <c r="AY173" s="16" t="s">
        <v>136</v>
      </c>
      <c r="BE173" s="215">
        <f>IF(N173="základní",J173,0)</f>
        <v>0</v>
      </c>
      <c r="BF173" s="215">
        <f>IF(N173="snížená",J173,0)</f>
        <v>0</v>
      </c>
      <c r="BG173" s="215">
        <f>IF(N173="zákl. přenesená",J173,0)</f>
        <v>0</v>
      </c>
      <c r="BH173" s="215">
        <f>IF(N173="sníž. přenesená",J173,0)</f>
        <v>0</v>
      </c>
      <c r="BI173" s="215">
        <f>IF(N173="nulová",J173,0)</f>
        <v>0</v>
      </c>
      <c r="BJ173" s="16" t="s">
        <v>79</v>
      </c>
      <c r="BK173" s="215">
        <f>ROUND(I173*H173,2)</f>
        <v>0</v>
      </c>
      <c r="BL173" s="16" t="s">
        <v>176</v>
      </c>
      <c r="BM173" s="214" t="s">
        <v>296</v>
      </c>
    </row>
    <row r="174" s="12" customFormat="1" ht="22.8" customHeight="1">
      <c r="A174" s="12"/>
      <c r="B174" s="187"/>
      <c r="C174" s="188"/>
      <c r="D174" s="189" t="s">
        <v>70</v>
      </c>
      <c r="E174" s="201" t="s">
        <v>297</v>
      </c>
      <c r="F174" s="201" t="s">
        <v>298</v>
      </c>
      <c r="G174" s="188"/>
      <c r="H174" s="188"/>
      <c r="I174" s="191"/>
      <c r="J174" s="202">
        <f>BK174</f>
        <v>0</v>
      </c>
      <c r="K174" s="188"/>
      <c r="L174" s="193"/>
      <c r="M174" s="194"/>
      <c r="N174" s="195"/>
      <c r="O174" s="195"/>
      <c r="P174" s="196">
        <f>P175</f>
        <v>0</v>
      </c>
      <c r="Q174" s="195"/>
      <c r="R174" s="196">
        <f>R175</f>
        <v>0</v>
      </c>
      <c r="S174" s="195"/>
      <c r="T174" s="197">
        <f>T175</f>
        <v>0</v>
      </c>
      <c r="U174" s="12"/>
      <c r="V174" s="12"/>
      <c r="W174" s="12"/>
      <c r="X174" s="12"/>
      <c r="Y174" s="12"/>
      <c r="Z174" s="12"/>
      <c r="AA174" s="12"/>
      <c r="AB174" s="12"/>
      <c r="AC174" s="12"/>
      <c r="AD174" s="12"/>
      <c r="AE174" s="12"/>
      <c r="AR174" s="198" t="s">
        <v>81</v>
      </c>
      <c r="AT174" s="199" t="s">
        <v>70</v>
      </c>
      <c r="AU174" s="199" t="s">
        <v>79</v>
      </c>
      <c r="AY174" s="198" t="s">
        <v>136</v>
      </c>
      <c r="BK174" s="200">
        <f>BK175</f>
        <v>0</v>
      </c>
    </row>
    <row r="175" s="2" customFormat="1" ht="16.5" customHeight="1">
      <c r="A175" s="37"/>
      <c r="B175" s="38"/>
      <c r="C175" s="203" t="s">
        <v>299</v>
      </c>
      <c r="D175" s="203" t="s">
        <v>138</v>
      </c>
      <c r="E175" s="204" t="s">
        <v>300</v>
      </c>
      <c r="F175" s="205" t="s">
        <v>301</v>
      </c>
      <c r="G175" s="206" t="s">
        <v>295</v>
      </c>
      <c r="H175" s="207">
        <v>1</v>
      </c>
      <c r="I175" s="208"/>
      <c r="J175" s="209">
        <f>ROUND(I175*H175,2)</f>
        <v>0</v>
      </c>
      <c r="K175" s="205" t="s">
        <v>19</v>
      </c>
      <c r="L175" s="43"/>
      <c r="M175" s="210" t="s">
        <v>19</v>
      </c>
      <c r="N175" s="211" t="s">
        <v>42</v>
      </c>
      <c r="O175" s="83"/>
      <c r="P175" s="212">
        <f>O175*H175</f>
        <v>0</v>
      </c>
      <c r="Q175" s="212">
        <v>0</v>
      </c>
      <c r="R175" s="212">
        <f>Q175*H175</f>
        <v>0</v>
      </c>
      <c r="S175" s="212">
        <v>0</v>
      </c>
      <c r="T175" s="213">
        <f>S175*H175</f>
        <v>0</v>
      </c>
      <c r="U175" s="37"/>
      <c r="V175" s="37"/>
      <c r="W175" s="37"/>
      <c r="X175" s="37"/>
      <c r="Y175" s="37"/>
      <c r="Z175" s="37"/>
      <c r="AA175" s="37"/>
      <c r="AB175" s="37"/>
      <c r="AC175" s="37"/>
      <c r="AD175" s="37"/>
      <c r="AE175" s="37"/>
      <c r="AR175" s="214" t="s">
        <v>176</v>
      </c>
      <c r="AT175" s="214" t="s">
        <v>138</v>
      </c>
      <c r="AU175" s="214" t="s">
        <v>81</v>
      </c>
      <c r="AY175" s="16" t="s">
        <v>136</v>
      </c>
      <c r="BE175" s="215">
        <f>IF(N175="základní",J175,0)</f>
        <v>0</v>
      </c>
      <c r="BF175" s="215">
        <f>IF(N175="snížená",J175,0)</f>
        <v>0</v>
      </c>
      <c r="BG175" s="215">
        <f>IF(N175="zákl. přenesená",J175,0)</f>
        <v>0</v>
      </c>
      <c r="BH175" s="215">
        <f>IF(N175="sníž. přenesená",J175,0)</f>
        <v>0</v>
      </c>
      <c r="BI175" s="215">
        <f>IF(N175="nulová",J175,0)</f>
        <v>0</v>
      </c>
      <c r="BJ175" s="16" t="s">
        <v>79</v>
      </c>
      <c r="BK175" s="215">
        <f>ROUND(I175*H175,2)</f>
        <v>0</v>
      </c>
      <c r="BL175" s="16" t="s">
        <v>176</v>
      </c>
      <c r="BM175" s="214" t="s">
        <v>302</v>
      </c>
    </row>
    <row r="176" s="12" customFormat="1" ht="22.8" customHeight="1">
      <c r="A176" s="12"/>
      <c r="B176" s="187"/>
      <c r="C176" s="188"/>
      <c r="D176" s="189" t="s">
        <v>70</v>
      </c>
      <c r="E176" s="201" t="s">
        <v>303</v>
      </c>
      <c r="F176" s="201" t="s">
        <v>304</v>
      </c>
      <c r="G176" s="188"/>
      <c r="H176" s="188"/>
      <c r="I176" s="191"/>
      <c r="J176" s="202">
        <f>BK176</f>
        <v>0</v>
      </c>
      <c r="K176" s="188"/>
      <c r="L176" s="193"/>
      <c r="M176" s="194"/>
      <c r="N176" s="195"/>
      <c r="O176" s="195"/>
      <c r="P176" s="196">
        <f>SUM(P177:P188)</f>
        <v>0</v>
      </c>
      <c r="Q176" s="195"/>
      <c r="R176" s="196">
        <f>SUM(R177:R188)</f>
        <v>0</v>
      </c>
      <c r="S176" s="195"/>
      <c r="T176" s="197">
        <f>SUM(T177:T188)</f>
        <v>0.37275999999999998</v>
      </c>
      <c r="U176" s="12"/>
      <c r="V176" s="12"/>
      <c r="W176" s="12"/>
      <c r="X176" s="12"/>
      <c r="Y176" s="12"/>
      <c r="Z176" s="12"/>
      <c r="AA176" s="12"/>
      <c r="AB176" s="12"/>
      <c r="AC176" s="12"/>
      <c r="AD176" s="12"/>
      <c r="AE176" s="12"/>
      <c r="AR176" s="198" t="s">
        <v>81</v>
      </c>
      <c r="AT176" s="199" t="s">
        <v>70</v>
      </c>
      <c r="AU176" s="199" t="s">
        <v>79</v>
      </c>
      <c r="AY176" s="198" t="s">
        <v>136</v>
      </c>
      <c r="BK176" s="200">
        <f>SUM(BK177:BK188)</f>
        <v>0</v>
      </c>
    </row>
    <row r="177" s="2" customFormat="1" ht="16.5" customHeight="1">
      <c r="A177" s="37"/>
      <c r="B177" s="38"/>
      <c r="C177" s="203" t="s">
        <v>222</v>
      </c>
      <c r="D177" s="203" t="s">
        <v>138</v>
      </c>
      <c r="E177" s="204" t="s">
        <v>305</v>
      </c>
      <c r="F177" s="205" t="s">
        <v>306</v>
      </c>
      <c r="G177" s="206" t="s">
        <v>295</v>
      </c>
      <c r="H177" s="207">
        <v>5</v>
      </c>
      <c r="I177" s="208"/>
      <c r="J177" s="209">
        <f>ROUND(I177*H177,2)</f>
        <v>0</v>
      </c>
      <c r="K177" s="205" t="s">
        <v>142</v>
      </c>
      <c r="L177" s="43"/>
      <c r="M177" s="210" t="s">
        <v>19</v>
      </c>
      <c r="N177" s="211" t="s">
        <v>42</v>
      </c>
      <c r="O177" s="83"/>
      <c r="P177" s="212">
        <f>O177*H177</f>
        <v>0</v>
      </c>
      <c r="Q177" s="212">
        <v>0</v>
      </c>
      <c r="R177" s="212">
        <f>Q177*H177</f>
        <v>0</v>
      </c>
      <c r="S177" s="212">
        <v>0.034200000000000001</v>
      </c>
      <c r="T177" s="213">
        <f>S177*H177</f>
        <v>0.17100000000000001</v>
      </c>
      <c r="U177" s="37"/>
      <c r="V177" s="37"/>
      <c r="W177" s="37"/>
      <c r="X177" s="37"/>
      <c r="Y177" s="37"/>
      <c r="Z177" s="37"/>
      <c r="AA177" s="37"/>
      <c r="AB177" s="37"/>
      <c r="AC177" s="37"/>
      <c r="AD177" s="37"/>
      <c r="AE177" s="37"/>
      <c r="AR177" s="214" t="s">
        <v>176</v>
      </c>
      <c r="AT177" s="214" t="s">
        <v>138</v>
      </c>
      <c r="AU177" s="214" t="s">
        <v>81</v>
      </c>
      <c r="AY177" s="16" t="s">
        <v>136</v>
      </c>
      <c r="BE177" s="215">
        <f>IF(N177="základní",J177,0)</f>
        <v>0</v>
      </c>
      <c r="BF177" s="215">
        <f>IF(N177="snížená",J177,0)</f>
        <v>0</v>
      </c>
      <c r="BG177" s="215">
        <f>IF(N177="zákl. přenesená",J177,0)</f>
        <v>0</v>
      </c>
      <c r="BH177" s="215">
        <f>IF(N177="sníž. přenesená",J177,0)</f>
        <v>0</v>
      </c>
      <c r="BI177" s="215">
        <f>IF(N177="nulová",J177,0)</f>
        <v>0</v>
      </c>
      <c r="BJ177" s="16" t="s">
        <v>79</v>
      </c>
      <c r="BK177" s="215">
        <f>ROUND(I177*H177,2)</f>
        <v>0</v>
      </c>
      <c r="BL177" s="16" t="s">
        <v>176</v>
      </c>
      <c r="BM177" s="214" t="s">
        <v>307</v>
      </c>
    </row>
    <row r="178" s="2" customFormat="1">
      <c r="A178" s="37"/>
      <c r="B178" s="38"/>
      <c r="C178" s="39"/>
      <c r="D178" s="216" t="s">
        <v>144</v>
      </c>
      <c r="E178" s="39"/>
      <c r="F178" s="217" t="s">
        <v>308</v>
      </c>
      <c r="G178" s="39"/>
      <c r="H178" s="39"/>
      <c r="I178" s="218"/>
      <c r="J178" s="39"/>
      <c r="K178" s="39"/>
      <c r="L178" s="43"/>
      <c r="M178" s="219"/>
      <c r="N178" s="220"/>
      <c r="O178" s="83"/>
      <c r="P178" s="83"/>
      <c r="Q178" s="83"/>
      <c r="R178" s="83"/>
      <c r="S178" s="83"/>
      <c r="T178" s="84"/>
      <c r="U178" s="37"/>
      <c r="V178" s="37"/>
      <c r="W178" s="37"/>
      <c r="X178" s="37"/>
      <c r="Y178" s="37"/>
      <c r="Z178" s="37"/>
      <c r="AA178" s="37"/>
      <c r="AB178" s="37"/>
      <c r="AC178" s="37"/>
      <c r="AD178" s="37"/>
      <c r="AE178" s="37"/>
      <c r="AT178" s="16" t="s">
        <v>144</v>
      </c>
      <c r="AU178" s="16" t="s">
        <v>81</v>
      </c>
    </row>
    <row r="179" s="2" customFormat="1" ht="16.5" customHeight="1">
      <c r="A179" s="37"/>
      <c r="B179" s="38"/>
      <c r="C179" s="203" t="s">
        <v>309</v>
      </c>
      <c r="D179" s="203" t="s">
        <v>138</v>
      </c>
      <c r="E179" s="204" t="s">
        <v>310</v>
      </c>
      <c r="F179" s="205" t="s">
        <v>311</v>
      </c>
      <c r="G179" s="206" t="s">
        <v>295</v>
      </c>
      <c r="H179" s="207">
        <v>2</v>
      </c>
      <c r="I179" s="208"/>
      <c r="J179" s="209">
        <f>ROUND(I179*H179,2)</f>
        <v>0</v>
      </c>
      <c r="K179" s="205" t="s">
        <v>142</v>
      </c>
      <c r="L179" s="43"/>
      <c r="M179" s="210" t="s">
        <v>19</v>
      </c>
      <c r="N179" s="211" t="s">
        <v>42</v>
      </c>
      <c r="O179" s="83"/>
      <c r="P179" s="212">
        <f>O179*H179</f>
        <v>0</v>
      </c>
      <c r="Q179" s="212">
        <v>0</v>
      </c>
      <c r="R179" s="212">
        <f>Q179*H179</f>
        <v>0</v>
      </c>
      <c r="S179" s="212">
        <v>0.01107</v>
      </c>
      <c r="T179" s="213">
        <f>S179*H179</f>
        <v>0.02214</v>
      </c>
      <c r="U179" s="37"/>
      <c r="V179" s="37"/>
      <c r="W179" s="37"/>
      <c r="X179" s="37"/>
      <c r="Y179" s="37"/>
      <c r="Z179" s="37"/>
      <c r="AA179" s="37"/>
      <c r="AB179" s="37"/>
      <c r="AC179" s="37"/>
      <c r="AD179" s="37"/>
      <c r="AE179" s="37"/>
      <c r="AR179" s="214" t="s">
        <v>176</v>
      </c>
      <c r="AT179" s="214" t="s">
        <v>138</v>
      </c>
      <c r="AU179" s="214" t="s">
        <v>81</v>
      </c>
      <c r="AY179" s="16" t="s">
        <v>136</v>
      </c>
      <c r="BE179" s="215">
        <f>IF(N179="základní",J179,0)</f>
        <v>0</v>
      </c>
      <c r="BF179" s="215">
        <f>IF(N179="snížená",J179,0)</f>
        <v>0</v>
      </c>
      <c r="BG179" s="215">
        <f>IF(N179="zákl. přenesená",J179,0)</f>
        <v>0</v>
      </c>
      <c r="BH179" s="215">
        <f>IF(N179="sníž. přenesená",J179,0)</f>
        <v>0</v>
      </c>
      <c r="BI179" s="215">
        <f>IF(N179="nulová",J179,0)</f>
        <v>0</v>
      </c>
      <c r="BJ179" s="16" t="s">
        <v>79</v>
      </c>
      <c r="BK179" s="215">
        <f>ROUND(I179*H179,2)</f>
        <v>0</v>
      </c>
      <c r="BL179" s="16" t="s">
        <v>176</v>
      </c>
      <c r="BM179" s="214" t="s">
        <v>312</v>
      </c>
    </row>
    <row r="180" s="2" customFormat="1">
      <c r="A180" s="37"/>
      <c r="B180" s="38"/>
      <c r="C180" s="39"/>
      <c r="D180" s="216" t="s">
        <v>144</v>
      </c>
      <c r="E180" s="39"/>
      <c r="F180" s="217" t="s">
        <v>313</v>
      </c>
      <c r="G180" s="39"/>
      <c r="H180" s="39"/>
      <c r="I180" s="218"/>
      <c r="J180" s="39"/>
      <c r="K180" s="39"/>
      <c r="L180" s="43"/>
      <c r="M180" s="219"/>
      <c r="N180" s="220"/>
      <c r="O180" s="83"/>
      <c r="P180" s="83"/>
      <c r="Q180" s="83"/>
      <c r="R180" s="83"/>
      <c r="S180" s="83"/>
      <c r="T180" s="84"/>
      <c r="U180" s="37"/>
      <c r="V180" s="37"/>
      <c r="W180" s="37"/>
      <c r="X180" s="37"/>
      <c r="Y180" s="37"/>
      <c r="Z180" s="37"/>
      <c r="AA180" s="37"/>
      <c r="AB180" s="37"/>
      <c r="AC180" s="37"/>
      <c r="AD180" s="37"/>
      <c r="AE180" s="37"/>
      <c r="AT180" s="16" t="s">
        <v>144</v>
      </c>
      <c r="AU180" s="16" t="s">
        <v>81</v>
      </c>
    </row>
    <row r="181" s="2" customFormat="1" ht="16.5" customHeight="1">
      <c r="A181" s="37"/>
      <c r="B181" s="38"/>
      <c r="C181" s="203" t="s">
        <v>227</v>
      </c>
      <c r="D181" s="203" t="s">
        <v>138</v>
      </c>
      <c r="E181" s="204" t="s">
        <v>314</v>
      </c>
      <c r="F181" s="205" t="s">
        <v>315</v>
      </c>
      <c r="G181" s="206" t="s">
        <v>295</v>
      </c>
      <c r="H181" s="207">
        <v>6</v>
      </c>
      <c r="I181" s="208"/>
      <c r="J181" s="209">
        <f>ROUND(I181*H181,2)</f>
        <v>0</v>
      </c>
      <c r="K181" s="205" t="s">
        <v>142</v>
      </c>
      <c r="L181" s="43"/>
      <c r="M181" s="210" t="s">
        <v>19</v>
      </c>
      <c r="N181" s="211" t="s">
        <v>42</v>
      </c>
      <c r="O181" s="83"/>
      <c r="P181" s="212">
        <f>O181*H181</f>
        <v>0</v>
      </c>
      <c r="Q181" s="212">
        <v>0</v>
      </c>
      <c r="R181" s="212">
        <f>Q181*H181</f>
        <v>0</v>
      </c>
      <c r="S181" s="212">
        <v>0.019460000000000002</v>
      </c>
      <c r="T181" s="213">
        <f>S181*H181</f>
        <v>0.11676</v>
      </c>
      <c r="U181" s="37"/>
      <c r="V181" s="37"/>
      <c r="W181" s="37"/>
      <c r="X181" s="37"/>
      <c r="Y181" s="37"/>
      <c r="Z181" s="37"/>
      <c r="AA181" s="37"/>
      <c r="AB181" s="37"/>
      <c r="AC181" s="37"/>
      <c r="AD181" s="37"/>
      <c r="AE181" s="37"/>
      <c r="AR181" s="214" t="s">
        <v>176</v>
      </c>
      <c r="AT181" s="214" t="s">
        <v>138</v>
      </c>
      <c r="AU181" s="214" t="s">
        <v>81</v>
      </c>
      <c r="AY181" s="16" t="s">
        <v>136</v>
      </c>
      <c r="BE181" s="215">
        <f>IF(N181="základní",J181,0)</f>
        <v>0</v>
      </c>
      <c r="BF181" s="215">
        <f>IF(N181="snížená",J181,0)</f>
        <v>0</v>
      </c>
      <c r="BG181" s="215">
        <f>IF(N181="zákl. přenesená",J181,0)</f>
        <v>0</v>
      </c>
      <c r="BH181" s="215">
        <f>IF(N181="sníž. přenesená",J181,0)</f>
        <v>0</v>
      </c>
      <c r="BI181" s="215">
        <f>IF(N181="nulová",J181,0)</f>
        <v>0</v>
      </c>
      <c r="BJ181" s="16" t="s">
        <v>79</v>
      </c>
      <c r="BK181" s="215">
        <f>ROUND(I181*H181,2)</f>
        <v>0</v>
      </c>
      <c r="BL181" s="16" t="s">
        <v>176</v>
      </c>
      <c r="BM181" s="214" t="s">
        <v>316</v>
      </c>
    </row>
    <row r="182" s="2" customFormat="1">
      <c r="A182" s="37"/>
      <c r="B182" s="38"/>
      <c r="C182" s="39"/>
      <c r="D182" s="216" t="s">
        <v>144</v>
      </c>
      <c r="E182" s="39"/>
      <c r="F182" s="217" t="s">
        <v>317</v>
      </c>
      <c r="G182" s="39"/>
      <c r="H182" s="39"/>
      <c r="I182" s="218"/>
      <c r="J182" s="39"/>
      <c r="K182" s="39"/>
      <c r="L182" s="43"/>
      <c r="M182" s="219"/>
      <c r="N182" s="220"/>
      <c r="O182" s="83"/>
      <c r="P182" s="83"/>
      <c r="Q182" s="83"/>
      <c r="R182" s="83"/>
      <c r="S182" s="83"/>
      <c r="T182" s="84"/>
      <c r="U182" s="37"/>
      <c r="V182" s="37"/>
      <c r="W182" s="37"/>
      <c r="X182" s="37"/>
      <c r="Y182" s="37"/>
      <c r="Z182" s="37"/>
      <c r="AA182" s="37"/>
      <c r="AB182" s="37"/>
      <c r="AC182" s="37"/>
      <c r="AD182" s="37"/>
      <c r="AE182" s="37"/>
      <c r="AT182" s="16" t="s">
        <v>144</v>
      </c>
      <c r="AU182" s="16" t="s">
        <v>81</v>
      </c>
    </row>
    <row r="183" s="2" customFormat="1" ht="16.5" customHeight="1">
      <c r="A183" s="37"/>
      <c r="B183" s="38"/>
      <c r="C183" s="203" t="s">
        <v>318</v>
      </c>
      <c r="D183" s="203" t="s">
        <v>138</v>
      </c>
      <c r="E183" s="204" t="s">
        <v>319</v>
      </c>
      <c r="F183" s="205" t="s">
        <v>320</v>
      </c>
      <c r="G183" s="206" t="s">
        <v>295</v>
      </c>
      <c r="H183" s="207">
        <v>2</v>
      </c>
      <c r="I183" s="208"/>
      <c r="J183" s="209">
        <f>ROUND(I183*H183,2)</f>
        <v>0</v>
      </c>
      <c r="K183" s="205" t="s">
        <v>142</v>
      </c>
      <c r="L183" s="43"/>
      <c r="M183" s="210" t="s">
        <v>19</v>
      </c>
      <c r="N183" s="211" t="s">
        <v>42</v>
      </c>
      <c r="O183" s="83"/>
      <c r="P183" s="212">
        <f>O183*H183</f>
        <v>0</v>
      </c>
      <c r="Q183" s="212">
        <v>0</v>
      </c>
      <c r="R183" s="212">
        <f>Q183*H183</f>
        <v>0</v>
      </c>
      <c r="S183" s="212">
        <v>0.024500000000000001</v>
      </c>
      <c r="T183" s="213">
        <f>S183*H183</f>
        <v>0.049000000000000002</v>
      </c>
      <c r="U183" s="37"/>
      <c r="V183" s="37"/>
      <c r="W183" s="37"/>
      <c r="X183" s="37"/>
      <c r="Y183" s="37"/>
      <c r="Z183" s="37"/>
      <c r="AA183" s="37"/>
      <c r="AB183" s="37"/>
      <c r="AC183" s="37"/>
      <c r="AD183" s="37"/>
      <c r="AE183" s="37"/>
      <c r="AR183" s="214" t="s">
        <v>176</v>
      </c>
      <c r="AT183" s="214" t="s">
        <v>138</v>
      </c>
      <c r="AU183" s="214" t="s">
        <v>81</v>
      </c>
      <c r="AY183" s="16" t="s">
        <v>136</v>
      </c>
      <c r="BE183" s="215">
        <f>IF(N183="základní",J183,0)</f>
        <v>0</v>
      </c>
      <c r="BF183" s="215">
        <f>IF(N183="snížená",J183,0)</f>
        <v>0</v>
      </c>
      <c r="BG183" s="215">
        <f>IF(N183="zákl. přenesená",J183,0)</f>
        <v>0</v>
      </c>
      <c r="BH183" s="215">
        <f>IF(N183="sníž. přenesená",J183,0)</f>
        <v>0</v>
      </c>
      <c r="BI183" s="215">
        <f>IF(N183="nulová",J183,0)</f>
        <v>0</v>
      </c>
      <c r="BJ183" s="16" t="s">
        <v>79</v>
      </c>
      <c r="BK183" s="215">
        <f>ROUND(I183*H183,2)</f>
        <v>0</v>
      </c>
      <c r="BL183" s="16" t="s">
        <v>176</v>
      </c>
      <c r="BM183" s="214" t="s">
        <v>321</v>
      </c>
    </row>
    <row r="184" s="2" customFormat="1">
      <c r="A184" s="37"/>
      <c r="B184" s="38"/>
      <c r="C184" s="39"/>
      <c r="D184" s="216" t="s">
        <v>144</v>
      </c>
      <c r="E184" s="39"/>
      <c r="F184" s="217" t="s">
        <v>322</v>
      </c>
      <c r="G184" s="39"/>
      <c r="H184" s="39"/>
      <c r="I184" s="218"/>
      <c r="J184" s="39"/>
      <c r="K184" s="39"/>
      <c r="L184" s="43"/>
      <c r="M184" s="219"/>
      <c r="N184" s="220"/>
      <c r="O184" s="83"/>
      <c r="P184" s="83"/>
      <c r="Q184" s="83"/>
      <c r="R184" s="83"/>
      <c r="S184" s="83"/>
      <c r="T184" s="84"/>
      <c r="U184" s="37"/>
      <c r="V184" s="37"/>
      <c r="W184" s="37"/>
      <c r="X184" s="37"/>
      <c r="Y184" s="37"/>
      <c r="Z184" s="37"/>
      <c r="AA184" s="37"/>
      <c r="AB184" s="37"/>
      <c r="AC184" s="37"/>
      <c r="AD184" s="37"/>
      <c r="AE184" s="37"/>
      <c r="AT184" s="16" t="s">
        <v>144</v>
      </c>
      <c r="AU184" s="16" t="s">
        <v>81</v>
      </c>
    </row>
    <row r="185" s="2" customFormat="1" ht="16.5" customHeight="1">
      <c r="A185" s="37"/>
      <c r="B185" s="38"/>
      <c r="C185" s="203" t="s">
        <v>232</v>
      </c>
      <c r="D185" s="203" t="s">
        <v>138</v>
      </c>
      <c r="E185" s="204" t="s">
        <v>323</v>
      </c>
      <c r="F185" s="205" t="s">
        <v>324</v>
      </c>
      <c r="G185" s="206" t="s">
        <v>295</v>
      </c>
      <c r="H185" s="207">
        <v>6</v>
      </c>
      <c r="I185" s="208"/>
      <c r="J185" s="209">
        <f>ROUND(I185*H185,2)</f>
        <v>0</v>
      </c>
      <c r="K185" s="205" t="s">
        <v>142</v>
      </c>
      <c r="L185" s="43"/>
      <c r="M185" s="210" t="s">
        <v>19</v>
      </c>
      <c r="N185" s="211" t="s">
        <v>42</v>
      </c>
      <c r="O185" s="83"/>
      <c r="P185" s="212">
        <f>O185*H185</f>
        <v>0</v>
      </c>
      <c r="Q185" s="212">
        <v>0</v>
      </c>
      <c r="R185" s="212">
        <f>Q185*H185</f>
        <v>0</v>
      </c>
      <c r="S185" s="212">
        <v>0.00156</v>
      </c>
      <c r="T185" s="213">
        <f>S185*H185</f>
        <v>0.0093600000000000003</v>
      </c>
      <c r="U185" s="37"/>
      <c r="V185" s="37"/>
      <c r="W185" s="37"/>
      <c r="X185" s="37"/>
      <c r="Y185" s="37"/>
      <c r="Z185" s="37"/>
      <c r="AA185" s="37"/>
      <c r="AB185" s="37"/>
      <c r="AC185" s="37"/>
      <c r="AD185" s="37"/>
      <c r="AE185" s="37"/>
      <c r="AR185" s="214" t="s">
        <v>176</v>
      </c>
      <c r="AT185" s="214" t="s">
        <v>138</v>
      </c>
      <c r="AU185" s="214" t="s">
        <v>81</v>
      </c>
      <c r="AY185" s="16" t="s">
        <v>136</v>
      </c>
      <c r="BE185" s="215">
        <f>IF(N185="základní",J185,0)</f>
        <v>0</v>
      </c>
      <c r="BF185" s="215">
        <f>IF(N185="snížená",J185,0)</f>
        <v>0</v>
      </c>
      <c r="BG185" s="215">
        <f>IF(N185="zákl. přenesená",J185,0)</f>
        <v>0</v>
      </c>
      <c r="BH185" s="215">
        <f>IF(N185="sníž. přenesená",J185,0)</f>
        <v>0</v>
      </c>
      <c r="BI185" s="215">
        <f>IF(N185="nulová",J185,0)</f>
        <v>0</v>
      </c>
      <c r="BJ185" s="16" t="s">
        <v>79</v>
      </c>
      <c r="BK185" s="215">
        <f>ROUND(I185*H185,2)</f>
        <v>0</v>
      </c>
      <c r="BL185" s="16" t="s">
        <v>176</v>
      </c>
      <c r="BM185" s="214" t="s">
        <v>325</v>
      </c>
    </row>
    <row r="186" s="2" customFormat="1">
      <c r="A186" s="37"/>
      <c r="B186" s="38"/>
      <c r="C186" s="39"/>
      <c r="D186" s="216" t="s">
        <v>144</v>
      </c>
      <c r="E186" s="39"/>
      <c r="F186" s="217" t="s">
        <v>326</v>
      </c>
      <c r="G186" s="39"/>
      <c r="H186" s="39"/>
      <c r="I186" s="218"/>
      <c r="J186" s="39"/>
      <c r="K186" s="39"/>
      <c r="L186" s="43"/>
      <c r="M186" s="219"/>
      <c r="N186" s="220"/>
      <c r="O186" s="83"/>
      <c r="P186" s="83"/>
      <c r="Q186" s="83"/>
      <c r="R186" s="83"/>
      <c r="S186" s="83"/>
      <c r="T186" s="84"/>
      <c r="U186" s="37"/>
      <c r="V186" s="37"/>
      <c r="W186" s="37"/>
      <c r="X186" s="37"/>
      <c r="Y186" s="37"/>
      <c r="Z186" s="37"/>
      <c r="AA186" s="37"/>
      <c r="AB186" s="37"/>
      <c r="AC186" s="37"/>
      <c r="AD186" s="37"/>
      <c r="AE186" s="37"/>
      <c r="AT186" s="16" t="s">
        <v>144</v>
      </c>
      <c r="AU186" s="16" t="s">
        <v>81</v>
      </c>
    </row>
    <row r="187" s="2" customFormat="1" ht="16.5" customHeight="1">
      <c r="A187" s="37"/>
      <c r="B187" s="38"/>
      <c r="C187" s="203" t="s">
        <v>327</v>
      </c>
      <c r="D187" s="203" t="s">
        <v>138</v>
      </c>
      <c r="E187" s="204" t="s">
        <v>328</v>
      </c>
      <c r="F187" s="205" t="s">
        <v>329</v>
      </c>
      <c r="G187" s="206" t="s">
        <v>330</v>
      </c>
      <c r="H187" s="207">
        <v>2</v>
      </c>
      <c r="I187" s="208"/>
      <c r="J187" s="209">
        <f>ROUND(I187*H187,2)</f>
        <v>0</v>
      </c>
      <c r="K187" s="205" t="s">
        <v>142</v>
      </c>
      <c r="L187" s="43"/>
      <c r="M187" s="210" t="s">
        <v>19</v>
      </c>
      <c r="N187" s="211" t="s">
        <v>42</v>
      </c>
      <c r="O187" s="83"/>
      <c r="P187" s="212">
        <f>O187*H187</f>
        <v>0</v>
      </c>
      <c r="Q187" s="212">
        <v>0</v>
      </c>
      <c r="R187" s="212">
        <f>Q187*H187</f>
        <v>0</v>
      </c>
      <c r="S187" s="212">
        <v>0.0022499999999999998</v>
      </c>
      <c r="T187" s="213">
        <f>S187*H187</f>
        <v>0.0044999999999999997</v>
      </c>
      <c r="U187" s="37"/>
      <c r="V187" s="37"/>
      <c r="W187" s="37"/>
      <c r="X187" s="37"/>
      <c r="Y187" s="37"/>
      <c r="Z187" s="37"/>
      <c r="AA187" s="37"/>
      <c r="AB187" s="37"/>
      <c r="AC187" s="37"/>
      <c r="AD187" s="37"/>
      <c r="AE187" s="37"/>
      <c r="AR187" s="214" t="s">
        <v>176</v>
      </c>
      <c r="AT187" s="214" t="s">
        <v>138</v>
      </c>
      <c r="AU187" s="214" t="s">
        <v>81</v>
      </c>
      <c r="AY187" s="16" t="s">
        <v>136</v>
      </c>
      <c r="BE187" s="215">
        <f>IF(N187="základní",J187,0)</f>
        <v>0</v>
      </c>
      <c r="BF187" s="215">
        <f>IF(N187="snížená",J187,0)</f>
        <v>0</v>
      </c>
      <c r="BG187" s="215">
        <f>IF(N187="zákl. přenesená",J187,0)</f>
        <v>0</v>
      </c>
      <c r="BH187" s="215">
        <f>IF(N187="sníž. přenesená",J187,0)</f>
        <v>0</v>
      </c>
      <c r="BI187" s="215">
        <f>IF(N187="nulová",J187,0)</f>
        <v>0</v>
      </c>
      <c r="BJ187" s="16" t="s">
        <v>79</v>
      </c>
      <c r="BK187" s="215">
        <f>ROUND(I187*H187,2)</f>
        <v>0</v>
      </c>
      <c r="BL187" s="16" t="s">
        <v>176</v>
      </c>
      <c r="BM187" s="214" t="s">
        <v>331</v>
      </c>
    </row>
    <row r="188" s="2" customFormat="1">
      <c r="A188" s="37"/>
      <c r="B188" s="38"/>
      <c r="C188" s="39"/>
      <c r="D188" s="216" t="s">
        <v>144</v>
      </c>
      <c r="E188" s="39"/>
      <c r="F188" s="217" t="s">
        <v>332</v>
      </c>
      <c r="G188" s="39"/>
      <c r="H188" s="39"/>
      <c r="I188" s="218"/>
      <c r="J188" s="39"/>
      <c r="K188" s="39"/>
      <c r="L188" s="43"/>
      <c r="M188" s="219"/>
      <c r="N188" s="220"/>
      <c r="O188" s="83"/>
      <c r="P188" s="83"/>
      <c r="Q188" s="83"/>
      <c r="R188" s="83"/>
      <c r="S188" s="83"/>
      <c r="T188" s="84"/>
      <c r="U188" s="37"/>
      <c r="V188" s="37"/>
      <c r="W188" s="37"/>
      <c r="X188" s="37"/>
      <c r="Y188" s="37"/>
      <c r="Z188" s="37"/>
      <c r="AA188" s="37"/>
      <c r="AB188" s="37"/>
      <c r="AC188" s="37"/>
      <c r="AD188" s="37"/>
      <c r="AE188" s="37"/>
      <c r="AT188" s="16" t="s">
        <v>144</v>
      </c>
      <c r="AU188" s="16" t="s">
        <v>81</v>
      </c>
    </row>
    <row r="189" s="12" customFormat="1" ht="22.8" customHeight="1">
      <c r="A189" s="12"/>
      <c r="B189" s="187"/>
      <c r="C189" s="188"/>
      <c r="D189" s="189" t="s">
        <v>70</v>
      </c>
      <c r="E189" s="201" t="s">
        <v>333</v>
      </c>
      <c r="F189" s="201" t="s">
        <v>334</v>
      </c>
      <c r="G189" s="188"/>
      <c r="H189" s="188"/>
      <c r="I189" s="191"/>
      <c r="J189" s="202">
        <f>BK189</f>
        <v>0</v>
      </c>
      <c r="K189" s="188"/>
      <c r="L189" s="193"/>
      <c r="M189" s="194"/>
      <c r="N189" s="195"/>
      <c r="O189" s="195"/>
      <c r="P189" s="196">
        <f>SUM(P190:P191)</f>
        <v>0</v>
      </c>
      <c r="Q189" s="195"/>
      <c r="R189" s="196">
        <f>SUM(R190:R191)</f>
        <v>0.00041999999999999996</v>
      </c>
      <c r="S189" s="195"/>
      <c r="T189" s="197">
        <f>SUM(T190:T191)</f>
        <v>0.126</v>
      </c>
      <c r="U189" s="12"/>
      <c r="V189" s="12"/>
      <c r="W189" s="12"/>
      <c r="X189" s="12"/>
      <c r="Y189" s="12"/>
      <c r="Z189" s="12"/>
      <c r="AA189" s="12"/>
      <c r="AB189" s="12"/>
      <c r="AC189" s="12"/>
      <c r="AD189" s="12"/>
      <c r="AE189" s="12"/>
      <c r="AR189" s="198" t="s">
        <v>81</v>
      </c>
      <c r="AT189" s="199" t="s">
        <v>70</v>
      </c>
      <c r="AU189" s="199" t="s">
        <v>79</v>
      </c>
      <c r="AY189" s="198" t="s">
        <v>136</v>
      </c>
      <c r="BK189" s="200">
        <f>SUM(BK190:BK191)</f>
        <v>0</v>
      </c>
    </row>
    <row r="190" s="2" customFormat="1" ht="16.5" customHeight="1">
      <c r="A190" s="37"/>
      <c r="B190" s="38"/>
      <c r="C190" s="203" t="s">
        <v>236</v>
      </c>
      <c r="D190" s="203" t="s">
        <v>138</v>
      </c>
      <c r="E190" s="204" t="s">
        <v>335</v>
      </c>
      <c r="F190" s="205" t="s">
        <v>336</v>
      </c>
      <c r="G190" s="206" t="s">
        <v>330</v>
      </c>
      <c r="H190" s="207">
        <v>6</v>
      </c>
      <c r="I190" s="208"/>
      <c r="J190" s="209">
        <f>ROUND(I190*H190,2)</f>
        <v>0</v>
      </c>
      <c r="K190" s="205" t="s">
        <v>142</v>
      </c>
      <c r="L190" s="43"/>
      <c r="M190" s="210" t="s">
        <v>19</v>
      </c>
      <c r="N190" s="211" t="s">
        <v>42</v>
      </c>
      <c r="O190" s="83"/>
      <c r="P190" s="212">
        <f>O190*H190</f>
        <v>0</v>
      </c>
      <c r="Q190" s="212">
        <v>6.9999999999999994E-05</v>
      </c>
      <c r="R190" s="212">
        <f>Q190*H190</f>
        <v>0.00041999999999999996</v>
      </c>
      <c r="S190" s="212">
        <v>0.021000000000000001</v>
      </c>
      <c r="T190" s="213">
        <f>S190*H190</f>
        <v>0.126</v>
      </c>
      <c r="U190" s="37"/>
      <c r="V190" s="37"/>
      <c r="W190" s="37"/>
      <c r="X190" s="37"/>
      <c r="Y190" s="37"/>
      <c r="Z190" s="37"/>
      <c r="AA190" s="37"/>
      <c r="AB190" s="37"/>
      <c r="AC190" s="37"/>
      <c r="AD190" s="37"/>
      <c r="AE190" s="37"/>
      <c r="AR190" s="214" t="s">
        <v>176</v>
      </c>
      <c r="AT190" s="214" t="s">
        <v>138</v>
      </c>
      <c r="AU190" s="214" t="s">
        <v>81</v>
      </c>
      <c r="AY190" s="16" t="s">
        <v>136</v>
      </c>
      <c r="BE190" s="215">
        <f>IF(N190="základní",J190,0)</f>
        <v>0</v>
      </c>
      <c r="BF190" s="215">
        <f>IF(N190="snížená",J190,0)</f>
        <v>0</v>
      </c>
      <c r="BG190" s="215">
        <f>IF(N190="zákl. přenesená",J190,0)</f>
        <v>0</v>
      </c>
      <c r="BH190" s="215">
        <f>IF(N190="sníž. přenesená",J190,0)</f>
        <v>0</v>
      </c>
      <c r="BI190" s="215">
        <f>IF(N190="nulová",J190,0)</f>
        <v>0</v>
      </c>
      <c r="BJ190" s="16" t="s">
        <v>79</v>
      </c>
      <c r="BK190" s="215">
        <f>ROUND(I190*H190,2)</f>
        <v>0</v>
      </c>
      <c r="BL190" s="16" t="s">
        <v>176</v>
      </c>
      <c r="BM190" s="214" t="s">
        <v>337</v>
      </c>
    </row>
    <row r="191" s="2" customFormat="1">
      <c r="A191" s="37"/>
      <c r="B191" s="38"/>
      <c r="C191" s="39"/>
      <c r="D191" s="216" t="s">
        <v>144</v>
      </c>
      <c r="E191" s="39"/>
      <c r="F191" s="217" t="s">
        <v>338</v>
      </c>
      <c r="G191" s="39"/>
      <c r="H191" s="39"/>
      <c r="I191" s="218"/>
      <c r="J191" s="39"/>
      <c r="K191" s="39"/>
      <c r="L191" s="43"/>
      <c r="M191" s="219"/>
      <c r="N191" s="220"/>
      <c r="O191" s="83"/>
      <c r="P191" s="83"/>
      <c r="Q191" s="83"/>
      <c r="R191" s="83"/>
      <c r="S191" s="83"/>
      <c r="T191" s="84"/>
      <c r="U191" s="37"/>
      <c r="V191" s="37"/>
      <c r="W191" s="37"/>
      <c r="X191" s="37"/>
      <c r="Y191" s="37"/>
      <c r="Z191" s="37"/>
      <c r="AA191" s="37"/>
      <c r="AB191" s="37"/>
      <c r="AC191" s="37"/>
      <c r="AD191" s="37"/>
      <c r="AE191" s="37"/>
      <c r="AT191" s="16" t="s">
        <v>144</v>
      </c>
      <c r="AU191" s="16" t="s">
        <v>81</v>
      </c>
    </row>
    <row r="192" s="12" customFormat="1" ht="22.8" customHeight="1">
      <c r="A192" s="12"/>
      <c r="B192" s="187"/>
      <c r="C192" s="188"/>
      <c r="D192" s="189" t="s">
        <v>70</v>
      </c>
      <c r="E192" s="201" t="s">
        <v>339</v>
      </c>
      <c r="F192" s="201" t="s">
        <v>340</v>
      </c>
      <c r="G192" s="188"/>
      <c r="H192" s="188"/>
      <c r="I192" s="191"/>
      <c r="J192" s="202">
        <f>BK192</f>
        <v>0</v>
      </c>
      <c r="K192" s="188"/>
      <c r="L192" s="193"/>
      <c r="M192" s="194"/>
      <c r="N192" s="195"/>
      <c r="O192" s="195"/>
      <c r="P192" s="196">
        <f>SUM(P193:P194)</f>
        <v>0</v>
      </c>
      <c r="Q192" s="195"/>
      <c r="R192" s="196">
        <f>SUM(R193:R194)</f>
        <v>0.012071200000000001</v>
      </c>
      <c r="S192" s="195"/>
      <c r="T192" s="197">
        <f>SUM(T193:T194)</f>
        <v>1.1419355200000001</v>
      </c>
      <c r="U192" s="12"/>
      <c r="V192" s="12"/>
      <c r="W192" s="12"/>
      <c r="X192" s="12"/>
      <c r="Y192" s="12"/>
      <c r="Z192" s="12"/>
      <c r="AA192" s="12"/>
      <c r="AB192" s="12"/>
      <c r="AC192" s="12"/>
      <c r="AD192" s="12"/>
      <c r="AE192" s="12"/>
      <c r="AR192" s="198" t="s">
        <v>81</v>
      </c>
      <c r="AT192" s="199" t="s">
        <v>70</v>
      </c>
      <c r="AU192" s="199" t="s">
        <v>79</v>
      </c>
      <c r="AY192" s="198" t="s">
        <v>136</v>
      </c>
      <c r="BK192" s="200">
        <f>SUM(BK193:BK194)</f>
        <v>0</v>
      </c>
    </row>
    <row r="193" s="2" customFormat="1" ht="16.5" customHeight="1">
      <c r="A193" s="37"/>
      <c r="B193" s="38"/>
      <c r="C193" s="203" t="s">
        <v>341</v>
      </c>
      <c r="D193" s="203" t="s">
        <v>138</v>
      </c>
      <c r="E193" s="204" t="s">
        <v>342</v>
      </c>
      <c r="F193" s="205" t="s">
        <v>343</v>
      </c>
      <c r="G193" s="206" t="s">
        <v>186</v>
      </c>
      <c r="H193" s="207">
        <v>241.42400000000001</v>
      </c>
      <c r="I193" s="208"/>
      <c r="J193" s="209">
        <f>ROUND(I193*H193,2)</f>
        <v>0</v>
      </c>
      <c r="K193" s="205" t="s">
        <v>142</v>
      </c>
      <c r="L193" s="43"/>
      <c r="M193" s="210" t="s">
        <v>19</v>
      </c>
      <c r="N193" s="211" t="s">
        <v>42</v>
      </c>
      <c r="O193" s="83"/>
      <c r="P193" s="212">
        <f>O193*H193</f>
        <v>0</v>
      </c>
      <c r="Q193" s="212">
        <v>5.0000000000000002E-05</v>
      </c>
      <c r="R193" s="212">
        <f>Q193*H193</f>
        <v>0.012071200000000001</v>
      </c>
      <c r="S193" s="212">
        <v>0.0047299999999999998</v>
      </c>
      <c r="T193" s="213">
        <f>S193*H193</f>
        <v>1.1419355200000001</v>
      </c>
      <c r="U193" s="37"/>
      <c r="V193" s="37"/>
      <c r="W193" s="37"/>
      <c r="X193" s="37"/>
      <c r="Y193" s="37"/>
      <c r="Z193" s="37"/>
      <c r="AA193" s="37"/>
      <c r="AB193" s="37"/>
      <c r="AC193" s="37"/>
      <c r="AD193" s="37"/>
      <c r="AE193" s="37"/>
      <c r="AR193" s="214" t="s">
        <v>176</v>
      </c>
      <c r="AT193" s="214" t="s">
        <v>138</v>
      </c>
      <c r="AU193" s="214" t="s">
        <v>81</v>
      </c>
      <c r="AY193" s="16" t="s">
        <v>136</v>
      </c>
      <c r="BE193" s="215">
        <f>IF(N193="základní",J193,0)</f>
        <v>0</v>
      </c>
      <c r="BF193" s="215">
        <f>IF(N193="snížená",J193,0)</f>
        <v>0</v>
      </c>
      <c r="BG193" s="215">
        <f>IF(N193="zákl. přenesená",J193,0)</f>
        <v>0</v>
      </c>
      <c r="BH193" s="215">
        <f>IF(N193="sníž. přenesená",J193,0)</f>
        <v>0</v>
      </c>
      <c r="BI193" s="215">
        <f>IF(N193="nulová",J193,0)</f>
        <v>0</v>
      </c>
      <c r="BJ193" s="16" t="s">
        <v>79</v>
      </c>
      <c r="BK193" s="215">
        <f>ROUND(I193*H193,2)</f>
        <v>0</v>
      </c>
      <c r="BL193" s="16" t="s">
        <v>176</v>
      </c>
      <c r="BM193" s="214" t="s">
        <v>344</v>
      </c>
    </row>
    <row r="194" s="2" customFormat="1">
      <c r="A194" s="37"/>
      <c r="B194" s="38"/>
      <c r="C194" s="39"/>
      <c r="D194" s="216" t="s">
        <v>144</v>
      </c>
      <c r="E194" s="39"/>
      <c r="F194" s="217" t="s">
        <v>345</v>
      </c>
      <c r="G194" s="39"/>
      <c r="H194" s="39"/>
      <c r="I194" s="218"/>
      <c r="J194" s="39"/>
      <c r="K194" s="39"/>
      <c r="L194" s="43"/>
      <c r="M194" s="219"/>
      <c r="N194" s="220"/>
      <c r="O194" s="83"/>
      <c r="P194" s="83"/>
      <c r="Q194" s="83"/>
      <c r="R194" s="83"/>
      <c r="S194" s="83"/>
      <c r="T194" s="84"/>
      <c r="U194" s="37"/>
      <c r="V194" s="37"/>
      <c r="W194" s="37"/>
      <c r="X194" s="37"/>
      <c r="Y194" s="37"/>
      <c r="Z194" s="37"/>
      <c r="AA194" s="37"/>
      <c r="AB194" s="37"/>
      <c r="AC194" s="37"/>
      <c r="AD194" s="37"/>
      <c r="AE194" s="37"/>
      <c r="AT194" s="16" t="s">
        <v>144</v>
      </c>
      <c r="AU194" s="16" t="s">
        <v>81</v>
      </c>
    </row>
    <row r="195" s="12" customFormat="1" ht="22.8" customHeight="1">
      <c r="A195" s="12"/>
      <c r="B195" s="187"/>
      <c r="C195" s="188"/>
      <c r="D195" s="189" t="s">
        <v>70</v>
      </c>
      <c r="E195" s="201" t="s">
        <v>346</v>
      </c>
      <c r="F195" s="201" t="s">
        <v>347</v>
      </c>
      <c r="G195" s="188"/>
      <c r="H195" s="188"/>
      <c r="I195" s="191"/>
      <c r="J195" s="202">
        <f>BK195</f>
        <v>0</v>
      </c>
      <c r="K195" s="188"/>
      <c r="L195" s="193"/>
      <c r="M195" s="194"/>
      <c r="N195" s="195"/>
      <c r="O195" s="195"/>
      <c r="P195" s="196">
        <f>SUM(P196:P197)</f>
        <v>0</v>
      </c>
      <c r="Q195" s="195"/>
      <c r="R195" s="196">
        <f>SUM(R196:R197)</f>
        <v>0.001</v>
      </c>
      <c r="S195" s="195"/>
      <c r="T195" s="197">
        <f>SUM(T196:T197)</f>
        <v>0.247</v>
      </c>
      <c r="U195" s="12"/>
      <c r="V195" s="12"/>
      <c r="W195" s="12"/>
      <c r="X195" s="12"/>
      <c r="Y195" s="12"/>
      <c r="Z195" s="12"/>
      <c r="AA195" s="12"/>
      <c r="AB195" s="12"/>
      <c r="AC195" s="12"/>
      <c r="AD195" s="12"/>
      <c r="AE195" s="12"/>
      <c r="AR195" s="198" t="s">
        <v>81</v>
      </c>
      <c r="AT195" s="199" t="s">
        <v>70</v>
      </c>
      <c r="AU195" s="199" t="s">
        <v>79</v>
      </c>
      <c r="AY195" s="198" t="s">
        <v>136</v>
      </c>
      <c r="BK195" s="200">
        <f>SUM(BK196:BK197)</f>
        <v>0</v>
      </c>
    </row>
    <row r="196" s="2" customFormat="1" ht="16.5" customHeight="1">
      <c r="A196" s="37"/>
      <c r="B196" s="38"/>
      <c r="C196" s="203" t="s">
        <v>240</v>
      </c>
      <c r="D196" s="203" t="s">
        <v>138</v>
      </c>
      <c r="E196" s="204" t="s">
        <v>348</v>
      </c>
      <c r="F196" s="205" t="s">
        <v>349</v>
      </c>
      <c r="G196" s="206" t="s">
        <v>330</v>
      </c>
      <c r="H196" s="207">
        <v>20</v>
      </c>
      <c r="I196" s="208"/>
      <c r="J196" s="209">
        <f>ROUND(I196*H196,2)</f>
        <v>0</v>
      </c>
      <c r="K196" s="205" t="s">
        <v>142</v>
      </c>
      <c r="L196" s="43"/>
      <c r="M196" s="210" t="s">
        <v>19</v>
      </c>
      <c r="N196" s="211" t="s">
        <v>42</v>
      </c>
      <c r="O196" s="83"/>
      <c r="P196" s="212">
        <f>O196*H196</f>
        <v>0</v>
      </c>
      <c r="Q196" s="212">
        <v>5.0000000000000002E-05</v>
      </c>
      <c r="R196" s="212">
        <f>Q196*H196</f>
        <v>0.001</v>
      </c>
      <c r="S196" s="212">
        <v>0.01235</v>
      </c>
      <c r="T196" s="213">
        <f>S196*H196</f>
        <v>0.247</v>
      </c>
      <c r="U196" s="37"/>
      <c r="V196" s="37"/>
      <c r="W196" s="37"/>
      <c r="X196" s="37"/>
      <c r="Y196" s="37"/>
      <c r="Z196" s="37"/>
      <c r="AA196" s="37"/>
      <c r="AB196" s="37"/>
      <c r="AC196" s="37"/>
      <c r="AD196" s="37"/>
      <c r="AE196" s="37"/>
      <c r="AR196" s="214" t="s">
        <v>176</v>
      </c>
      <c r="AT196" s="214" t="s">
        <v>138</v>
      </c>
      <c r="AU196" s="214" t="s">
        <v>81</v>
      </c>
      <c r="AY196" s="16" t="s">
        <v>136</v>
      </c>
      <c r="BE196" s="215">
        <f>IF(N196="základní",J196,0)</f>
        <v>0</v>
      </c>
      <c r="BF196" s="215">
        <f>IF(N196="snížená",J196,0)</f>
        <v>0</v>
      </c>
      <c r="BG196" s="215">
        <f>IF(N196="zákl. přenesená",J196,0)</f>
        <v>0</v>
      </c>
      <c r="BH196" s="215">
        <f>IF(N196="sníž. přenesená",J196,0)</f>
        <v>0</v>
      </c>
      <c r="BI196" s="215">
        <f>IF(N196="nulová",J196,0)</f>
        <v>0</v>
      </c>
      <c r="BJ196" s="16" t="s">
        <v>79</v>
      </c>
      <c r="BK196" s="215">
        <f>ROUND(I196*H196,2)</f>
        <v>0</v>
      </c>
      <c r="BL196" s="16" t="s">
        <v>176</v>
      </c>
      <c r="BM196" s="214" t="s">
        <v>350</v>
      </c>
    </row>
    <row r="197" s="2" customFormat="1">
      <c r="A197" s="37"/>
      <c r="B197" s="38"/>
      <c r="C197" s="39"/>
      <c r="D197" s="216" t="s">
        <v>144</v>
      </c>
      <c r="E197" s="39"/>
      <c r="F197" s="217" t="s">
        <v>351</v>
      </c>
      <c r="G197" s="39"/>
      <c r="H197" s="39"/>
      <c r="I197" s="218"/>
      <c r="J197" s="39"/>
      <c r="K197" s="39"/>
      <c r="L197" s="43"/>
      <c r="M197" s="219"/>
      <c r="N197" s="220"/>
      <c r="O197" s="83"/>
      <c r="P197" s="83"/>
      <c r="Q197" s="83"/>
      <c r="R197" s="83"/>
      <c r="S197" s="83"/>
      <c r="T197" s="84"/>
      <c r="U197" s="37"/>
      <c r="V197" s="37"/>
      <c r="W197" s="37"/>
      <c r="X197" s="37"/>
      <c r="Y197" s="37"/>
      <c r="Z197" s="37"/>
      <c r="AA197" s="37"/>
      <c r="AB197" s="37"/>
      <c r="AC197" s="37"/>
      <c r="AD197" s="37"/>
      <c r="AE197" s="37"/>
      <c r="AT197" s="16" t="s">
        <v>144</v>
      </c>
      <c r="AU197" s="16" t="s">
        <v>81</v>
      </c>
    </row>
    <row r="198" s="12" customFormat="1" ht="22.8" customHeight="1">
      <c r="A198" s="12"/>
      <c r="B198" s="187"/>
      <c r="C198" s="188"/>
      <c r="D198" s="189" t="s">
        <v>70</v>
      </c>
      <c r="E198" s="201" t="s">
        <v>352</v>
      </c>
      <c r="F198" s="201" t="s">
        <v>353</v>
      </c>
      <c r="G198" s="188"/>
      <c r="H198" s="188"/>
      <c r="I198" s="191"/>
      <c r="J198" s="202">
        <f>BK198</f>
        <v>0</v>
      </c>
      <c r="K198" s="188"/>
      <c r="L198" s="193"/>
      <c r="M198" s="194"/>
      <c r="N198" s="195"/>
      <c r="O198" s="195"/>
      <c r="P198" s="196">
        <f>SUM(P199:P209)</f>
        <v>0</v>
      </c>
      <c r="Q198" s="195"/>
      <c r="R198" s="196">
        <f>SUM(R199:R209)</f>
        <v>0</v>
      </c>
      <c r="S198" s="195"/>
      <c r="T198" s="197">
        <f>SUM(T199:T209)</f>
        <v>0.063641580000000003</v>
      </c>
      <c r="U198" s="12"/>
      <c r="V198" s="12"/>
      <c r="W198" s="12"/>
      <c r="X198" s="12"/>
      <c r="Y198" s="12"/>
      <c r="Z198" s="12"/>
      <c r="AA198" s="12"/>
      <c r="AB198" s="12"/>
      <c r="AC198" s="12"/>
      <c r="AD198" s="12"/>
      <c r="AE198" s="12"/>
      <c r="AR198" s="198" t="s">
        <v>81</v>
      </c>
      <c r="AT198" s="199" t="s">
        <v>70</v>
      </c>
      <c r="AU198" s="199" t="s">
        <v>79</v>
      </c>
      <c r="AY198" s="198" t="s">
        <v>136</v>
      </c>
      <c r="BK198" s="200">
        <f>SUM(BK199:BK209)</f>
        <v>0</v>
      </c>
    </row>
    <row r="199" s="2" customFormat="1" ht="16.5" customHeight="1">
      <c r="A199" s="37"/>
      <c r="B199" s="38"/>
      <c r="C199" s="203" t="s">
        <v>354</v>
      </c>
      <c r="D199" s="203" t="s">
        <v>138</v>
      </c>
      <c r="E199" s="204" t="s">
        <v>355</v>
      </c>
      <c r="F199" s="205" t="s">
        <v>356</v>
      </c>
      <c r="G199" s="206" t="s">
        <v>295</v>
      </c>
      <c r="H199" s="207">
        <v>1</v>
      </c>
      <c r="I199" s="208"/>
      <c r="J199" s="209">
        <f>ROUND(I199*H199,2)</f>
        <v>0</v>
      </c>
      <c r="K199" s="205" t="s">
        <v>19</v>
      </c>
      <c r="L199" s="43"/>
      <c r="M199" s="210" t="s">
        <v>19</v>
      </c>
      <c r="N199" s="211" t="s">
        <v>42</v>
      </c>
      <c r="O199" s="83"/>
      <c r="P199" s="212">
        <f>O199*H199</f>
        <v>0</v>
      </c>
      <c r="Q199" s="212">
        <v>0</v>
      </c>
      <c r="R199" s="212">
        <f>Q199*H199</f>
        <v>0</v>
      </c>
      <c r="S199" s="212">
        <v>0</v>
      </c>
      <c r="T199" s="213">
        <f>S199*H199</f>
        <v>0</v>
      </c>
      <c r="U199" s="37"/>
      <c r="V199" s="37"/>
      <c r="W199" s="37"/>
      <c r="X199" s="37"/>
      <c r="Y199" s="37"/>
      <c r="Z199" s="37"/>
      <c r="AA199" s="37"/>
      <c r="AB199" s="37"/>
      <c r="AC199" s="37"/>
      <c r="AD199" s="37"/>
      <c r="AE199" s="37"/>
      <c r="AR199" s="214" t="s">
        <v>176</v>
      </c>
      <c r="AT199" s="214" t="s">
        <v>138</v>
      </c>
      <c r="AU199" s="214" t="s">
        <v>81</v>
      </c>
      <c r="AY199" s="16" t="s">
        <v>136</v>
      </c>
      <c r="BE199" s="215">
        <f>IF(N199="základní",J199,0)</f>
        <v>0</v>
      </c>
      <c r="BF199" s="215">
        <f>IF(N199="snížená",J199,0)</f>
        <v>0</v>
      </c>
      <c r="BG199" s="215">
        <f>IF(N199="zákl. přenesená",J199,0)</f>
        <v>0</v>
      </c>
      <c r="BH199" s="215">
        <f>IF(N199="sníž. přenesená",J199,0)</f>
        <v>0</v>
      </c>
      <c r="BI199" s="215">
        <f>IF(N199="nulová",J199,0)</f>
        <v>0</v>
      </c>
      <c r="BJ199" s="16" t="s">
        <v>79</v>
      </c>
      <c r="BK199" s="215">
        <f>ROUND(I199*H199,2)</f>
        <v>0</v>
      </c>
      <c r="BL199" s="16" t="s">
        <v>176</v>
      </c>
      <c r="BM199" s="214" t="s">
        <v>357</v>
      </c>
    </row>
    <row r="200" s="2" customFormat="1" ht="16.5" customHeight="1">
      <c r="A200" s="37"/>
      <c r="B200" s="38"/>
      <c r="C200" s="203" t="s">
        <v>244</v>
      </c>
      <c r="D200" s="203" t="s">
        <v>138</v>
      </c>
      <c r="E200" s="204" t="s">
        <v>358</v>
      </c>
      <c r="F200" s="205" t="s">
        <v>359</v>
      </c>
      <c r="G200" s="206" t="s">
        <v>186</v>
      </c>
      <c r="H200" s="207">
        <v>22.5</v>
      </c>
      <c r="I200" s="208"/>
      <c r="J200" s="209">
        <f>ROUND(I200*H200,2)</f>
        <v>0</v>
      </c>
      <c r="K200" s="205" t="s">
        <v>142</v>
      </c>
      <c r="L200" s="43"/>
      <c r="M200" s="210" t="s">
        <v>19</v>
      </c>
      <c r="N200" s="211" t="s">
        <v>42</v>
      </c>
      <c r="O200" s="83"/>
      <c r="P200" s="212">
        <f>O200*H200</f>
        <v>0</v>
      </c>
      <c r="Q200" s="212">
        <v>0</v>
      </c>
      <c r="R200" s="212">
        <f>Q200*H200</f>
        <v>0</v>
      </c>
      <c r="S200" s="212">
        <v>0.00062</v>
      </c>
      <c r="T200" s="213">
        <f>S200*H200</f>
        <v>0.013950000000000001</v>
      </c>
      <c r="U200" s="37"/>
      <c r="V200" s="37"/>
      <c r="W200" s="37"/>
      <c r="X200" s="37"/>
      <c r="Y200" s="37"/>
      <c r="Z200" s="37"/>
      <c r="AA200" s="37"/>
      <c r="AB200" s="37"/>
      <c r="AC200" s="37"/>
      <c r="AD200" s="37"/>
      <c r="AE200" s="37"/>
      <c r="AR200" s="214" t="s">
        <v>176</v>
      </c>
      <c r="AT200" s="214" t="s">
        <v>138</v>
      </c>
      <c r="AU200" s="214" t="s">
        <v>81</v>
      </c>
      <c r="AY200" s="16" t="s">
        <v>136</v>
      </c>
      <c r="BE200" s="215">
        <f>IF(N200="základní",J200,0)</f>
        <v>0</v>
      </c>
      <c r="BF200" s="215">
        <f>IF(N200="snížená",J200,0)</f>
        <v>0</v>
      </c>
      <c r="BG200" s="215">
        <f>IF(N200="zákl. přenesená",J200,0)</f>
        <v>0</v>
      </c>
      <c r="BH200" s="215">
        <f>IF(N200="sníž. přenesená",J200,0)</f>
        <v>0</v>
      </c>
      <c r="BI200" s="215">
        <f>IF(N200="nulová",J200,0)</f>
        <v>0</v>
      </c>
      <c r="BJ200" s="16" t="s">
        <v>79</v>
      </c>
      <c r="BK200" s="215">
        <f>ROUND(I200*H200,2)</f>
        <v>0</v>
      </c>
      <c r="BL200" s="16" t="s">
        <v>176</v>
      </c>
      <c r="BM200" s="214" t="s">
        <v>360</v>
      </c>
    </row>
    <row r="201" s="2" customFormat="1">
      <c r="A201" s="37"/>
      <c r="B201" s="38"/>
      <c r="C201" s="39"/>
      <c r="D201" s="216" t="s">
        <v>144</v>
      </c>
      <c r="E201" s="39"/>
      <c r="F201" s="217" t="s">
        <v>361</v>
      </c>
      <c r="G201" s="39"/>
      <c r="H201" s="39"/>
      <c r="I201" s="218"/>
      <c r="J201" s="39"/>
      <c r="K201" s="39"/>
      <c r="L201" s="43"/>
      <c r="M201" s="219"/>
      <c r="N201" s="220"/>
      <c r="O201" s="83"/>
      <c r="P201" s="83"/>
      <c r="Q201" s="83"/>
      <c r="R201" s="83"/>
      <c r="S201" s="83"/>
      <c r="T201" s="84"/>
      <c r="U201" s="37"/>
      <c r="V201" s="37"/>
      <c r="W201" s="37"/>
      <c r="X201" s="37"/>
      <c r="Y201" s="37"/>
      <c r="Z201" s="37"/>
      <c r="AA201" s="37"/>
      <c r="AB201" s="37"/>
      <c r="AC201" s="37"/>
      <c r="AD201" s="37"/>
      <c r="AE201" s="37"/>
      <c r="AT201" s="16" t="s">
        <v>144</v>
      </c>
      <c r="AU201" s="16" t="s">
        <v>81</v>
      </c>
    </row>
    <row r="202" s="2" customFormat="1" ht="16.5" customHeight="1">
      <c r="A202" s="37"/>
      <c r="B202" s="38"/>
      <c r="C202" s="203" t="s">
        <v>362</v>
      </c>
      <c r="D202" s="203" t="s">
        <v>138</v>
      </c>
      <c r="E202" s="204" t="s">
        <v>363</v>
      </c>
      <c r="F202" s="205" t="s">
        <v>364</v>
      </c>
      <c r="G202" s="206" t="s">
        <v>186</v>
      </c>
      <c r="H202" s="207">
        <v>47.308999999999998</v>
      </c>
      <c r="I202" s="208"/>
      <c r="J202" s="209">
        <f>ROUND(I202*H202,2)</f>
        <v>0</v>
      </c>
      <c r="K202" s="205" t="s">
        <v>142</v>
      </c>
      <c r="L202" s="43"/>
      <c r="M202" s="210" t="s">
        <v>19</v>
      </c>
      <c r="N202" s="211" t="s">
        <v>42</v>
      </c>
      <c r="O202" s="83"/>
      <c r="P202" s="212">
        <f>O202*H202</f>
        <v>0</v>
      </c>
      <c r="Q202" s="212">
        <v>0</v>
      </c>
      <c r="R202" s="212">
        <f>Q202*H202</f>
        <v>0</v>
      </c>
      <c r="S202" s="212">
        <v>0.00062</v>
      </c>
      <c r="T202" s="213">
        <f>S202*H202</f>
        <v>0.029331579999999999</v>
      </c>
      <c r="U202" s="37"/>
      <c r="V202" s="37"/>
      <c r="W202" s="37"/>
      <c r="X202" s="37"/>
      <c r="Y202" s="37"/>
      <c r="Z202" s="37"/>
      <c r="AA202" s="37"/>
      <c r="AB202" s="37"/>
      <c r="AC202" s="37"/>
      <c r="AD202" s="37"/>
      <c r="AE202" s="37"/>
      <c r="AR202" s="214" t="s">
        <v>176</v>
      </c>
      <c r="AT202" s="214" t="s">
        <v>138</v>
      </c>
      <c r="AU202" s="214" t="s">
        <v>81</v>
      </c>
      <c r="AY202" s="16" t="s">
        <v>136</v>
      </c>
      <c r="BE202" s="215">
        <f>IF(N202="základní",J202,0)</f>
        <v>0</v>
      </c>
      <c r="BF202" s="215">
        <f>IF(N202="snížená",J202,0)</f>
        <v>0</v>
      </c>
      <c r="BG202" s="215">
        <f>IF(N202="zákl. přenesená",J202,0)</f>
        <v>0</v>
      </c>
      <c r="BH202" s="215">
        <f>IF(N202="sníž. přenesená",J202,0)</f>
        <v>0</v>
      </c>
      <c r="BI202" s="215">
        <f>IF(N202="nulová",J202,0)</f>
        <v>0</v>
      </c>
      <c r="BJ202" s="16" t="s">
        <v>79</v>
      </c>
      <c r="BK202" s="215">
        <f>ROUND(I202*H202,2)</f>
        <v>0</v>
      </c>
      <c r="BL202" s="16" t="s">
        <v>176</v>
      </c>
      <c r="BM202" s="214" t="s">
        <v>365</v>
      </c>
    </row>
    <row r="203" s="2" customFormat="1">
      <c r="A203" s="37"/>
      <c r="B203" s="38"/>
      <c r="C203" s="39"/>
      <c r="D203" s="216" t="s">
        <v>144</v>
      </c>
      <c r="E203" s="39"/>
      <c r="F203" s="217" t="s">
        <v>366</v>
      </c>
      <c r="G203" s="39"/>
      <c r="H203" s="39"/>
      <c r="I203" s="218"/>
      <c r="J203" s="39"/>
      <c r="K203" s="39"/>
      <c r="L203" s="43"/>
      <c r="M203" s="219"/>
      <c r="N203" s="220"/>
      <c r="O203" s="83"/>
      <c r="P203" s="83"/>
      <c r="Q203" s="83"/>
      <c r="R203" s="83"/>
      <c r="S203" s="83"/>
      <c r="T203" s="84"/>
      <c r="U203" s="37"/>
      <c r="V203" s="37"/>
      <c r="W203" s="37"/>
      <c r="X203" s="37"/>
      <c r="Y203" s="37"/>
      <c r="Z203" s="37"/>
      <c r="AA203" s="37"/>
      <c r="AB203" s="37"/>
      <c r="AC203" s="37"/>
      <c r="AD203" s="37"/>
      <c r="AE203" s="37"/>
      <c r="AT203" s="16" t="s">
        <v>144</v>
      </c>
      <c r="AU203" s="16" t="s">
        <v>81</v>
      </c>
    </row>
    <row r="204" s="2" customFormat="1" ht="16.5" customHeight="1">
      <c r="A204" s="37"/>
      <c r="B204" s="38"/>
      <c r="C204" s="203" t="s">
        <v>249</v>
      </c>
      <c r="D204" s="203" t="s">
        <v>138</v>
      </c>
      <c r="E204" s="204" t="s">
        <v>367</v>
      </c>
      <c r="F204" s="205" t="s">
        <v>368</v>
      </c>
      <c r="G204" s="206" t="s">
        <v>330</v>
      </c>
      <c r="H204" s="207">
        <v>36</v>
      </c>
      <c r="I204" s="208"/>
      <c r="J204" s="209">
        <f>ROUND(I204*H204,2)</f>
        <v>0</v>
      </c>
      <c r="K204" s="205" t="s">
        <v>142</v>
      </c>
      <c r="L204" s="43"/>
      <c r="M204" s="210" t="s">
        <v>19</v>
      </c>
      <c r="N204" s="211" t="s">
        <v>42</v>
      </c>
      <c r="O204" s="83"/>
      <c r="P204" s="212">
        <f>O204*H204</f>
        <v>0</v>
      </c>
      <c r="Q204" s="212">
        <v>0</v>
      </c>
      <c r="R204" s="212">
        <f>Q204*H204</f>
        <v>0</v>
      </c>
      <c r="S204" s="212">
        <v>0.00025000000000000001</v>
      </c>
      <c r="T204" s="213">
        <f>S204*H204</f>
        <v>0.0090000000000000011</v>
      </c>
      <c r="U204" s="37"/>
      <c r="V204" s="37"/>
      <c r="W204" s="37"/>
      <c r="X204" s="37"/>
      <c r="Y204" s="37"/>
      <c r="Z204" s="37"/>
      <c r="AA204" s="37"/>
      <c r="AB204" s="37"/>
      <c r="AC204" s="37"/>
      <c r="AD204" s="37"/>
      <c r="AE204" s="37"/>
      <c r="AR204" s="214" t="s">
        <v>176</v>
      </c>
      <c r="AT204" s="214" t="s">
        <v>138</v>
      </c>
      <c r="AU204" s="214" t="s">
        <v>81</v>
      </c>
      <c r="AY204" s="16" t="s">
        <v>136</v>
      </c>
      <c r="BE204" s="215">
        <f>IF(N204="základní",J204,0)</f>
        <v>0</v>
      </c>
      <c r="BF204" s="215">
        <f>IF(N204="snížená",J204,0)</f>
        <v>0</v>
      </c>
      <c r="BG204" s="215">
        <f>IF(N204="zákl. přenesená",J204,0)</f>
        <v>0</v>
      </c>
      <c r="BH204" s="215">
        <f>IF(N204="sníž. přenesená",J204,0)</f>
        <v>0</v>
      </c>
      <c r="BI204" s="215">
        <f>IF(N204="nulová",J204,0)</f>
        <v>0</v>
      </c>
      <c r="BJ204" s="16" t="s">
        <v>79</v>
      </c>
      <c r="BK204" s="215">
        <f>ROUND(I204*H204,2)</f>
        <v>0</v>
      </c>
      <c r="BL204" s="16" t="s">
        <v>176</v>
      </c>
      <c r="BM204" s="214" t="s">
        <v>369</v>
      </c>
    </row>
    <row r="205" s="2" customFormat="1">
      <c r="A205" s="37"/>
      <c r="B205" s="38"/>
      <c r="C205" s="39"/>
      <c r="D205" s="216" t="s">
        <v>144</v>
      </c>
      <c r="E205" s="39"/>
      <c r="F205" s="217" t="s">
        <v>370</v>
      </c>
      <c r="G205" s="39"/>
      <c r="H205" s="39"/>
      <c r="I205" s="218"/>
      <c r="J205" s="39"/>
      <c r="K205" s="39"/>
      <c r="L205" s="43"/>
      <c r="M205" s="219"/>
      <c r="N205" s="220"/>
      <c r="O205" s="83"/>
      <c r="P205" s="83"/>
      <c r="Q205" s="83"/>
      <c r="R205" s="83"/>
      <c r="S205" s="83"/>
      <c r="T205" s="84"/>
      <c r="U205" s="37"/>
      <c r="V205" s="37"/>
      <c r="W205" s="37"/>
      <c r="X205" s="37"/>
      <c r="Y205" s="37"/>
      <c r="Z205" s="37"/>
      <c r="AA205" s="37"/>
      <c r="AB205" s="37"/>
      <c r="AC205" s="37"/>
      <c r="AD205" s="37"/>
      <c r="AE205" s="37"/>
      <c r="AT205" s="16" t="s">
        <v>144</v>
      </c>
      <c r="AU205" s="16" t="s">
        <v>81</v>
      </c>
    </row>
    <row r="206" s="2" customFormat="1" ht="16.5" customHeight="1">
      <c r="A206" s="37"/>
      <c r="B206" s="38"/>
      <c r="C206" s="203" t="s">
        <v>371</v>
      </c>
      <c r="D206" s="203" t="s">
        <v>138</v>
      </c>
      <c r="E206" s="204" t="s">
        <v>372</v>
      </c>
      <c r="F206" s="205" t="s">
        <v>373</v>
      </c>
      <c r="G206" s="206" t="s">
        <v>330</v>
      </c>
      <c r="H206" s="207">
        <v>12</v>
      </c>
      <c r="I206" s="208"/>
      <c r="J206" s="209">
        <f>ROUND(I206*H206,2)</f>
        <v>0</v>
      </c>
      <c r="K206" s="205" t="s">
        <v>142</v>
      </c>
      <c r="L206" s="43"/>
      <c r="M206" s="210" t="s">
        <v>19</v>
      </c>
      <c r="N206" s="211" t="s">
        <v>42</v>
      </c>
      <c r="O206" s="83"/>
      <c r="P206" s="212">
        <f>O206*H206</f>
        <v>0</v>
      </c>
      <c r="Q206" s="212">
        <v>0</v>
      </c>
      <c r="R206" s="212">
        <f>Q206*H206</f>
        <v>0</v>
      </c>
      <c r="S206" s="212">
        <v>0.00021000000000000001</v>
      </c>
      <c r="T206" s="213">
        <f>S206*H206</f>
        <v>0.0025200000000000001</v>
      </c>
      <c r="U206" s="37"/>
      <c r="V206" s="37"/>
      <c r="W206" s="37"/>
      <c r="X206" s="37"/>
      <c r="Y206" s="37"/>
      <c r="Z206" s="37"/>
      <c r="AA206" s="37"/>
      <c r="AB206" s="37"/>
      <c r="AC206" s="37"/>
      <c r="AD206" s="37"/>
      <c r="AE206" s="37"/>
      <c r="AR206" s="214" t="s">
        <v>176</v>
      </c>
      <c r="AT206" s="214" t="s">
        <v>138</v>
      </c>
      <c r="AU206" s="214" t="s">
        <v>81</v>
      </c>
      <c r="AY206" s="16" t="s">
        <v>136</v>
      </c>
      <c r="BE206" s="215">
        <f>IF(N206="základní",J206,0)</f>
        <v>0</v>
      </c>
      <c r="BF206" s="215">
        <f>IF(N206="snížená",J206,0)</f>
        <v>0</v>
      </c>
      <c r="BG206" s="215">
        <f>IF(N206="zákl. přenesená",J206,0)</f>
        <v>0</v>
      </c>
      <c r="BH206" s="215">
        <f>IF(N206="sníž. přenesená",J206,0)</f>
        <v>0</v>
      </c>
      <c r="BI206" s="215">
        <f>IF(N206="nulová",J206,0)</f>
        <v>0</v>
      </c>
      <c r="BJ206" s="16" t="s">
        <v>79</v>
      </c>
      <c r="BK206" s="215">
        <f>ROUND(I206*H206,2)</f>
        <v>0</v>
      </c>
      <c r="BL206" s="16" t="s">
        <v>176</v>
      </c>
      <c r="BM206" s="214" t="s">
        <v>374</v>
      </c>
    </row>
    <row r="207" s="2" customFormat="1">
      <c r="A207" s="37"/>
      <c r="B207" s="38"/>
      <c r="C207" s="39"/>
      <c r="D207" s="216" t="s">
        <v>144</v>
      </c>
      <c r="E207" s="39"/>
      <c r="F207" s="217" t="s">
        <v>375</v>
      </c>
      <c r="G207" s="39"/>
      <c r="H207" s="39"/>
      <c r="I207" s="218"/>
      <c r="J207" s="39"/>
      <c r="K207" s="39"/>
      <c r="L207" s="43"/>
      <c r="M207" s="219"/>
      <c r="N207" s="220"/>
      <c r="O207" s="83"/>
      <c r="P207" s="83"/>
      <c r="Q207" s="83"/>
      <c r="R207" s="83"/>
      <c r="S207" s="83"/>
      <c r="T207" s="84"/>
      <c r="U207" s="37"/>
      <c r="V207" s="37"/>
      <c r="W207" s="37"/>
      <c r="X207" s="37"/>
      <c r="Y207" s="37"/>
      <c r="Z207" s="37"/>
      <c r="AA207" s="37"/>
      <c r="AB207" s="37"/>
      <c r="AC207" s="37"/>
      <c r="AD207" s="37"/>
      <c r="AE207" s="37"/>
      <c r="AT207" s="16" t="s">
        <v>144</v>
      </c>
      <c r="AU207" s="16" t="s">
        <v>81</v>
      </c>
    </row>
    <row r="208" s="2" customFormat="1" ht="16.5" customHeight="1">
      <c r="A208" s="37"/>
      <c r="B208" s="38"/>
      <c r="C208" s="203" t="s">
        <v>253</v>
      </c>
      <c r="D208" s="203" t="s">
        <v>138</v>
      </c>
      <c r="E208" s="204" t="s">
        <v>376</v>
      </c>
      <c r="F208" s="205" t="s">
        <v>377</v>
      </c>
      <c r="G208" s="206" t="s">
        <v>330</v>
      </c>
      <c r="H208" s="207">
        <v>4</v>
      </c>
      <c r="I208" s="208"/>
      <c r="J208" s="209">
        <f>ROUND(I208*H208,2)</f>
        <v>0</v>
      </c>
      <c r="K208" s="205" t="s">
        <v>142</v>
      </c>
      <c r="L208" s="43"/>
      <c r="M208" s="210" t="s">
        <v>19</v>
      </c>
      <c r="N208" s="211" t="s">
        <v>42</v>
      </c>
      <c r="O208" s="83"/>
      <c r="P208" s="212">
        <f>O208*H208</f>
        <v>0</v>
      </c>
      <c r="Q208" s="212">
        <v>0</v>
      </c>
      <c r="R208" s="212">
        <f>Q208*H208</f>
        <v>0</v>
      </c>
      <c r="S208" s="212">
        <v>0.0022100000000000002</v>
      </c>
      <c r="T208" s="213">
        <f>S208*H208</f>
        <v>0.0088400000000000006</v>
      </c>
      <c r="U208" s="37"/>
      <c r="V208" s="37"/>
      <c r="W208" s="37"/>
      <c r="X208" s="37"/>
      <c r="Y208" s="37"/>
      <c r="Z208" s="37"/>
      <c r="AA208" s="37"/>
      <c r="AB208" s="37"/>
      <c r="AC208" s="37"/>
      <c r="AD208" s="37"/>
      <c r="AE208" s="37"/>
      <c r="AR208" s="214" t="s">
        <v>176</v>
      </c>
      <c r="AT208" s="214" t="s">
        <v>138</v>
      </c>
      <c r="AU208" s="214" t="s">
        <v>81</v>
      </c>
      <c r="AY208" s="16" t="s">
        <v>136</v>
      </c>
      <c r="BE208" s="215">
        <f>IF(N208="základní",J208,0)</f>
        <v>0</v>
      </c>
      <c r="BF208" s="215">
        <f>IF(N208="snížená",J208,0)</f>
        <v>0</v>
      </c>
      <c r="BG208" s="215">
        <f>IF(N208="zákl. přenesená",J208,0)</f>
        <v>0</v>
      </c>
      <c r="BH208" s="215">
        <f>IF(N208="sníž. přenesená",J208,0)</f>
        <v>0</v>
      </c>
      <c r="BI208" s="215">
        <f>IF(N208="nulová",J208,0)</f>
        <v>0</v>
      </c>
      <c r="BJ208" s="16" t="s">
        <v>79</v>
      </c>
      <c r="BK208" s="215">
        <f>ROUND(I208*H208,2)</f>
        <v>0</v>
      </c>
      <c r="BL208" s="16" t="s">
        <v>176</v>
      </c>
      <c r="BM208" s="214" t="s">
        <v>378</v>
      </c>
    </row>
    <row r="209" s="2" customFormat="1">
      <c r="A209" s="37"/>
      <c r="B209" s="38"/>
      <c r="C209" s="39"/>
      <c r="D209" s="216" t="s">
        <v>144</v>
      </c>
      <c r="E209" s="39"/>
      <c r="F209" s="217" t="s">
        <v>379</v>
      </c>
      <c r="G209" s="39"/>
      <c r="H209" s="39"/>
      <c r="I209" s="218"/>
      <c r="J209" s="39"/>
      <c r="K209" s="39"/>
      <c r="L209" s="43"/>
      <c r="M209" s="219"/>
      <c r="N209" s="220"/>
      <c r="O209" s="83"/>
      <c r="P209" s="83"/>
      <c r="Q209" s="83"/>
      <c r="R209" s="83"/>
      <c r="S209" s="83"/>
      <c r="T209" s="84"/>
      <c r="U209" s="37"/>
      <c r="V209" s="37"/>
      <c r="W209" s="37"/>
      <c r="X209" s="37"/>
      <c r="Y209" s="37"/>
      <c r="Z209" s="37"/>
      <c r="AA209" s="37"/>
      <c r="AB209" s="37"/>
      <c r="AC209" s="37"/>
      <c r="AD209" s="37"/>
      <c r="AE209" s="37"/>
      <c r="AT209" s="16" t="s">
        <v>144</v>
      </c>
      <c r="AU209" s="16" t="s">
        <v>81</v>
      </c>
    </row>
    <row r="210" s="12" customFormat="1" ht="22.8" customHeight="1">
      <c r="A210" s="12"/>
      <c r="B210" s="187"/>
      <c r="C210" s="188"/>
      <c r="D210" s="189" t="s">
        <v>70</v>
      </c>
      <c r="E210" s="201" t="s">
        <v>380</v>
      </c>
      <c r="F210" s="201" t="s">
        <v>381</v>
      </c>
      <c r="G210" s="188"/>
      <c r="H210" s="188"/>
      <c r="I210" s="191"/>
      <c r="J210" s="202">
        <f>BK210</f>
        <v>0</v>
      </c>
      <c r="K210" s="188"/>
      <c r="L210" s="193"/>
      <c r="M210" s="194"/>
      <c r="N210" s="195"/>
      <c r="O210" s="195"/>
      <c r="P210" s="196">
        <f>SUM(P211:P228)</f>
        <v>0</v>
      </c>
      <c r="Q210" s="195"/>
      <c r="R210" s="196">
        <f>SUM(R211:R228)</f>
        <v>0</v>
      </c>
      <c r="S210" s="195"/>
      <c r="T210" s="197">
        <f>SUM(T211:T228)</f>
        <v>63.824419200000001</v>
      </c>
      <c r="U210" s="12"/>
      <c r="V210" s="12"/>
      <c r="W210" s="12"/>
      <c r="X210" s="12"/>
      <c r="Y210" s="12"/>
      <c r="Z210" s="12"/>
      <c r="AA210" s="12"/>
      <c r="AB210" s="12"/>
      <c r="AC210" s="12"/>
      <c r="AD210" s="12"/>
      <c r="AE210" s="12"/>
      <c r="AR210" s="198" t="s">
        <v>81</v>
      </c>
      <c r="AT210" s="199" t="s">
        <v>70</v>
      </c>
      <c r="AU210" s="199" t="s">
        <v>79</v>
      </c>
      <c r="AY210" s="198" t="s">
        <v>136</v>
      </c>
      <c r="BK210" s="200">
        <f>SUM(BK211:BK228)</f>
        <v>0</v>
      </c>
    </row>
    <row r="211" s="2" customFormat="1" ht="16.5" customHeight="1">
      <c r="A211" s="37"/>
      <c r="B211" s="38"/>
      <c r="C211" s="203" t="s">
        <v>382</v>
      </c>
      <c r="D211" s="203" t="s">
        <v>138</v>
      </c>
      <c r="E211" s="204" t="s">
        <v>383</v>
      </c>
      <c r="F211" s="205" t="s">
        <v>384</v>
      </c>
      <c r="G211" s="206" t="s">
        <v>141</v>
      </c>
      <c r="H211" s="207">
        <v>622.94000000000005</v>
      </c>
      <c r="I211" s="208"/>
      <c r="J211" s="209">
        <f>ROUND(I211*H211,2)</f>
        <v>0</v>
      </c>
      <c r="K211" s="205" t="s">
        <v>142</v>
      </c>
      <c r="L211" s="43"/>
      <c r="M211" s="210" t="s">
        <v>19</v>
      </c>
      <c r="N211" s="211" t="s">
        <v>42</v>
      </c>
      <c r="O211" s="83"/>
      <c r="P211" s="212">
        <f>O211*H211</f>
        <v>0</v>
      </c>
      <c r="Q211" s="212">
        <v>0</v>
      </c>
      <c r="R211" s="212">
        <f>Q211*H211</f>
        <v>0</v>
      </c>
      <c r="S211" s="212">
        <v>0.021999999999999999</v>
      </c>
      <c r="T211" s="213">
        <f>S211*H211</f>
        <v>13.70468</v>
      </c>
      <c r="U211" s="37"/>
      <c r="V211" s="37"/>
      <c r="W211" s="37"/>
      <c r="X211" s="37"/>
      <c r="Y211" s="37"/>
      <c r="Z211" s="37"/>
      <c r="AA211" s="37"/>
      <c r="AB211" s="37"/>
      <c r="AC211" s="37"/>
      <c r="AD211" s="37"/>
      <c r="AE211" s="37"/>
      <c r="AR211" s="214" t="s">
        <v>176</v>
      </c>
      <c r="AT211" s="214" t="s">
        <v>138</v>
      </c>
      <c r="AU211" s="214" t="s">
        <v>81</v>
      </c>
      <c r="AY211" s="16" t="s">
        <v>136</v>
      </c>
      <c r="BE211" s="215">
        <f>IF(N211="základní",J211,0)</f>
        <v>0</v>
      </c>
      <c r="BF211" s="215">
        <f>IF(N211="snížená",J211,0)</f>
        <v>0</v>
      </c>
      <c r="BG211" s="215">
        <f>IF(N211="zákl. přenesená",J211,0)</f>
        <v>0</v>
      </c>
      <c r="BH211" s="215">
        <f>IF(N211="sníž. přenesená",J211,0)</f>
        <v>0</v>
      </c>
      <c r="BI211" s="215">
        <f>IF(N211="nulová",J211,0)</f>
        <v>0</v>
      </c>
      <c r="BJ211" s="16" t="s">
        <v>79</v>
      </c>
      <c r="BK211" s="215">
        <f>ROUND(I211*H211,2)</f>
        <v>0</v>
      </c>
      <c r="BL211" s="16" t="s">
        <v>176</v>
      </c>
      <c r="BM211" s="214" t="s">
        <v>385</v>
      </c>
    </row>
    <row r="212" s="2" customFormat="1">
      <c r="A212" s="37"/>
      <c r="B212" s="38"/>
      <c r="C212" s="39"/>
      <c r="D212" s="216" t="s">
        <v>144</v>
      </c>
      <c r="E212" s="39"/>
      <c r="F212" s="217" t="s">
        <v>386</v>
      </c>
      <c r="G212" s="39"/>
      <c r="H212" s="39"/>
      <c r="I212" s="218"/>
      <c r="J212" s="39"/>
      <c r="K212" s="39"/>
      <c r="L212" s="43"/>
      <c r="M212" s="219"/>
      <c r="N212" s="220"/>
      <c r="O212" s="83"/>
      <c r="P212" s="83"/>
      <c r="Q212" s="83"/>
      <c r="R212" s="83"/>
      <c r="S212" s="83"/>
      <c r="T212" s="84"/>
      <c r="U212" s="37"/>
      <c r="V212" s="37"/>
      <c r="W212" s="37"/>
      <c r="X212" s="37"/>
      <c r="Y212" s="37"/>
      <c r="Z212" s="37"/>
      <c r="AA212" s="37"/>
      <c r="AB212" s="37"/>
      <c r="AC212" s="37"/>
      <c r="AD212" s="37"/>
      <c r="AE212" s="37"/>
      <c r="AT212" s="16" t="s">
        <v>144</v>
      </c>
      <c r="AU212" s="16" t="s">
        <v>81</v>
      </c>
    </row>
    <row r="213" s="2" customFormat="1" ht="16.5" customHeight="1">
      <c r="A213" s="37"/>
      <c r="B213" s="38"/>
      <c r="C213" s="203" t="s">
        <v>258</v>
      </c>
      <c r="D213" s="203" t="s">
        <v>138</v>
      </c>
      <c r="E213" s="204" t="s">
        <v>387</v>
      </c>
      <c r="F213" s="205" t="s">
        <v>388</v>
      </c>
      <c r="G213" s="206" t="s">
        <v>186</v>
      </c>
      <c r="H213" s="207">
        <v>722.05999999999995</v>
      </c>
      <c r="I213" s="208"/>
      <c r="J213" s="209">
        <f>ROUND(I213*H213,2)</f>
        <v>0</v>
      </c>
      <c r="K213" s="205" t="s">
        <v>142</v>
      </c>
      <c r="L213" s="43"/>
      <c r="M213" s="210" t="s">
        <v>19</v>
      </c>
      <c r="N213" s="211" t="s">
        <v>42</v>
      </c>
      <c r="O213" s="83"/>
      <c r="P213" s="212">
        <f>O213*H213</f>
        <v>0</v>
      </c>
      <c r="Q213" s="212">
        <v>0</v>
      </c>
      <c r="R213" s="212">
        <f>Q213*H213</f>
        <v>0</v>
      </c>
      <c r="S213" s="212">
        <v>0.014</v>
      </c>
      <c r="T213" s="213">
        <f>S213*H213</f>
        <v>10.108839999999999</v>
      </c>
      <c r="U213" s="37"/>
      <c r="V213" s="37"/>
      <c r="W213" s="37"/>
      <c r="X213" s="37"/>
      <c r="Y213" s="37"/>
      <c r="Z213" s="37"/>
      <c r="AA213" s="37"/>
      <c r="AB213" s="37"/>
      <c r="AC213" s="37"/>
      <c r="AD213" s="37"/>
      <c r="AE213" s="37"/>
      <c r="AR213" s="214" t="s">
        <v>176</v>
      </c>
      <c r="AT213" s="214" t="s">
        <v>138</v>
      </c>
      <c r="AU213" s="214" t="s">
        <v>81</v>
      </c>
      <c r="AY213" s="16" t="s">
        <v>136</v>
      </c>
      <c r="BE213" s="215">
        <f>IF(N213="základní",J213,0)</f>
        <v>0</v>
      </c>
      <c r="BF213" s="215">
        <f>IF(N213="snížená",J213,0)</f>
        <v>0</v>
      </c>
      <c r="BG213" s="215">
        <f>IF(N213="zákl. přenesená",J213,0)</f>
        <v>0</v>
      </c>
      <c r="BH213" s="215">
        <f>IF(N213="sníž. přenesená",J213,0)</f>
        <v>0</v>
      </c>
      <c r="BI213" s="215">
        <f>IF(N213="nulová",J213,0)</f>
        <v>0</v>
      </c>
      <c r="BJ213" s="16" t="s">
        <v>79</v>
      </c>
      <c r="BK213" s="215">
        <f>ROUND(I213*H213,2)</f>
        <v>0</v>
      </c>
      <c r="BL213" s="16" t="s">
        <v>176</v>
      </c>
      <c r="BM213" s="214" t="s">
        <v>389</v>
      </c>
    </row>
    <row r="214" s="2" customFormat="1">
      <c r="A214" s="37"/>
      <c r="B214" s="38"/>
      <c r="C214" s="39"/>
      <c r="D214" s="216" t="s">
        <v>144</v>
      </c>
      <c r="E214" s="39"/>
      <c r="F214" s="217" t="s">
        <v>390</v>
      </c>
      <c r="G214" s="39"/>
      <c r="H214" s="39"/>
      <c r="I214" s="218"/>
      <c r="J214" s="39"/>
      <c r="K214" s="39"/>
      <c r="L214" s="43"/>
      <c r="M214" s="219"/>
      <c r="N214" s="220"/>
      <c r="O214" s="83"/>
      <c r="P214" s="83"/>
      <c r="Q214" s="83"/>
      <c r="R214" s="83"/>
      <c r="S214" s="83"/>
      <c r="T214" s="84"/>
      <c r="U214" s="37"/>
      <c r="V214" s="37"/>
      <c r="W214" s="37"/>
      <c r="X214" s="37"/>
      <c r="Y214" s="37"/>
      <c r="Z214" s="37"/>
      <c r="AA214" s="37"/>
      <c r="AB214" s="37"/>
      <c r="AC214" s="37"/>
      <c r="AD214" s="37"/>
      <c r="AE214" s="37"/>
      <c r="AT214" s="16" t="s">
        <v>144</v>
      </c>
      <c r="AU214" s="16" t="s">
        <v>81</v>
      </c>
    </row>
    <row r="215" s="2" customFormat="1" ht="16.5" customHeight="1">
      <c r="A215" s="37"/>
      <c r="B215" s="38"/>
      <c r="C215" s="203" t="s">
        <v>391</v>
      </c>
      <c r="D215" s="203" t="s">
        <v>138</v>
      </c>
      <c r="E215" s="204" t="s">
        <v>392</v>
      </c>
      <c r="F215" s="205" t="s">
        <v>393</v>
      </c>
      <c r="G215" s="206" t="s">
        <v>141</v>
      </c>
      <c r="H215" s="207">
        <v>290.762</v>
      </c>
      <c r="I215" s="208"/>
      <c r="J215" s="209">
        <f>ROUND(I215*H215,2)</f>
        <v>0</v>
      </c>
      <c r="K215" s="205" t="s">
        <v>142</v>
      </c>
      <c r="L215" s="43"/>
      <c r="M215" s="210" t="s">
        <v>19</v>
      </c>
      <c r="N215" s="211" t="s">
        <v>42</v>
      </c>
      <c r="O215" s="83"/>
      <c r="P215" s="212">
        <f>O215*H215</f>
        <v>0</v>
      </c>
      <c r="Q215" s="212">
        <v>0</v>
      </c>
      <c r="R215" s="212">
        <f>Q215*H215</f>
        <v>0</v>
      </c>
      <c r="S215" s="212">
        <v>0.0050000000000000001</v>
      </c>
      <c r="T215" s="213">
        <f>S215*H215</f>
        <v>1.4538100000000001</v>
      </c>
      <c r="U215" s="37"/>
      <c r="V215" s="37"/>
      <c r="W215" s="37"/>
      <c r="X215" s="37"/>
      <c r="Y215" s="37"/>
      <c r="Z215" s="37"/>
      <c r="AA215" s="37"/>
      <c r="AB215" s="37"/>
      <c r="AC215" s="37"/>
      <c r="AD215" s="37"/>
      <c r="AE215" s="37"/>
      <c r="AR215" s="214" t="s">
        <v>176</v>
      </c>
      <c r="AT215" s="214" t="s">
        <v>138</v>
      </c>
      <c r="AU215" s="214" t="s">
        <v>81</v>
      </c>
      <c r="AY215" s="16" t="s">
        <v>136</v>
      </c>
      <c r="BE215" s="215">
        <f>IF(N215="základní",J215,0)</f>
        <v>0</v>
      </c>
      <c r="BF215" s="215">
        <f>IF(N215="snížená",J215,0)</f>
        <v>0</v>
      </c>
      <c r="BG215" s="215">
        <f>IF(N215="zákl. přenesená",J215,0)</f>
        <v>0</v>
      </c>
      <c r="BH215" s="215">
        <f>IF(N215="sníž. přenesená",J215,0)</f>
        <v>0</v>
      </c>
      <c r="BI215" s="215">
        <f>IF(N215="nulová",J215,0)</f>
        <v>0</v>
      </c>
      <c r="BJ215" s="16" t="s">
        <v>79</v>
      </c>
      <c r="BK215" s="215">
        <f>ROUND(I215*H215,2)</f>
        <v>0</v>
      </c>
      <c r="BL215" s="16" t="s">
        <v>176</v>
      </c>
      <c r="BM215" s="214" t="s">
        <v>394</v>
      </c>
    </row>
    <row r="216" s="2" customFormat="1">
      <c r="A216" s="37"/>
      <c r="B216" s="38"/>
      <c r="C216" s="39"/>
      <c r="D216" s="216" t="s">
        <v>144</v>
      </c>
      <c r="E216" s="39"/>
      <c r="F216" s="217" t="s">
        <v>395</v>
      </c>
      <c r="G216" s="39"/>
      <c r="H216" s="39"/>
      <c r="I216" s="218"/>
      <c r="J216" s="39"/>
      <c r="K216" s="39"/>
      <c r="L216" s="43"/>
      <c r="M216" s="219"/>
      <c r="N216" s="220"/>
      <c r="O216" s="83"/>
      <c r="P216" s="83"/>
      <c r="Q216" s="83"/>
      <c r="R216" s="83"/>
      <c r="S216" s="83"/>
      <c r="T216" s="84"/>
      <c r="U216" s="37"/>
      <c r="V216" s="37"/>
      <c r="W216" s="37"/>
      <c r="X216" s="37"/>
      <c r="Y216" s="37"/>
      <c r="Z216" s="37"/>
      <c r="AA216" s="37"/>
      <c r="AB216" s="37"/>
      <c r="AC216" s="37"/>
      <c r="AD216" s="37"/>
      <c r="AE216" s="37"/>
      <c r="AT216" s="16" t="s">
        <v>144</v>
      </c>
      <c r="AU216" s="16" t="s">
        <v>81</v>
      </c>
    </row>
    <row r="217" s="2" customFormat="1" ht="16.5" customHeight="1">
      <c r="A217" s="37"/>
      <c r="B217" s="38"/>
      <c r="C217" s="203" t="s">
        <v>262</v>
      </c>
      <c r="D217" s="203" t="s">
        <v>138</v>
      </c>
      <c r="E217" s="204" t="s">
        <v>396</v>
      </c>
      <c r="F217" s="205" t="s">
        <v>397</v>
      </c>
      <c r="G217" s="206" t="s">
        <v>141</v>
      </c>
      <c r="H217" s="207">
        <v>302.60000000000002</v>
      </c>
      <c r="I217" s="208"/>
      <c r="J217" s="209">
        <f>ROUND(I217*H217,2)</f>
        <v>0</v>
      </c>
      <c r="K217" s="205" t="s">
        <v>142</v>
      </c>
      <c r="L217" s="43"/>
      <c r="M217" s="210" t="s">
        <v>19</v>
      </c>
      <c r="N217" s="211" t="s">
        <v>42</v>
      </c>
      <c r="O217" s="83"/>
      <c r="P217" s="212">
        <f>O217*H217</f>
        <v>0</v>
      </c>
      <c r="Q217" s="212">
        <v>0</v>
      </c>
      <c r="R217" s="212">
        <f>Q217*H217</f>
        <v>0</v>
      </c>
      <c r="S217" s="212">
        <v>0.0094800000000000006</v>
      </c>
      <c r="T217" s="213">
        <f>S217*H217</f>
        <v>2.8686480000000003</v>
      </c>
      <c r="U217" s="37"/>
      <c r="V217" s="37"/>
      <c r="W217" s="37"/>
      <c r="X217" s="37"/>
      <c r="Y217" s="37"/>
      <c r="Z217" s="37"/>
      <c r="AA217" s="37"/>
      <c r="AB217" s="37"/>
      <c r="AC217" s="37"/>
      <c r="AD217" s="37"/>
      <c r="AE217" s="37"/>
      <c r="AR217" s="214" t="s">
        <v>176</v>
      </c>
      <c r="AT217" s="214" t="s">
        <v>138</v>
      </c>
      <c r="AU217" s="214" t="s">
        <v>81</v>
      </c>
      <c r="AY217" s="16" t="s">
        <v>136</v>
      </c>
      <c r="BE217" s="215">
        <f>IF(N217="základní",J217,0)</f>
        <v>0</v>
      </c>
      <c r="BF217" s="215">
        <f>IF(N217="snížená",J217,0)</f>
        <v>0</v>
      </c>
      <c r="BG217" s="215">
        <f>IF(N217="zákl. přenesená",J217,0)</f>
        <v>0</v>
      </c>
      <c r="BH217" s="215">
        <f>IF(N217="sníž. přenesená",J217,0)</f>
        <v>0</v>
      </c>
      <c r="BI217" s="215">
        <f>IF(N217="nulová",J217,0)</f>
        <v>0</v>
      </c>
      <c r="BJ217" s="16" t="s">
        <v>79</v>
      </c>
      <c r="BK217" s="215">
        <f>ROUND(I217*H217,2)</f>
        <v>0</v>
      </c>
      <c r="BL217" s="16" t="s">
        <v>176</v>
      </c>
      <c r="BM217" s="214" t="s">
        <v>398</v>
      </c>
    </row>
    <row r="218" s="2" customFormat="1">
      <c r="A218" s="37"/>
      <c r="B218" s="38"/>
      <c r="C218" s="39"/>
      <c r="D218" s="216" t="s">
        <v>144</v>
      </c>
      <c r="E218" s="39"/>
      <c r="F218" s="217" t="s">
        <v>399</v>
      </c>
      <c r="G218" s="39"/>
      <c r="H218" s="39"/>
      <c r="I218" s="218"/>
      <c r="J218" s="39"/>
      <c r="K218" s="39"/>
      <c r="L218" s="43"/>
      <c r="M218" s="219"/>
      <c r="N218" s="220"/>
      <c r="O218" s="83"/>
      <c r="P218" s="83"/>
      <c r="Q218" s="83"/>
      <c r="R218" s="83"/>
      <c r="S218" s="83"/>
      <c r="T218" s="84"/>
      <c r="U218" s="37"/>
      <c r="V218" s="37"/>
      <c r="W218" s="37"/>
      <c r="X218" s="37"/>
      <c r="Y218" s="37"/>
      <c r="Z218" s="37"/>
      <c r="AA218" s="37"/>
      <c r="AB218" s="37"/>
      <c r="AC218" s="37"/>
      <c r="AD218" s="37"/>
      <c r="AE218" s="37"/>
      <c r="AT218" s="16" t="s">
        <v>144</v>
      </c>
      <c r="AU218" s="16" t="s">
        <v>81</v>
      </c>
    </row>
    <row r="219" s="2" customFormat="1" ht="16.5" customHeight="1">
      <c r="A219" s="37"/>
      <c r="B219" s="38"/>
      <c r="C219" s="203" t="s">
        <v>400</v>
      </c>
      <c r="D219" s="203" t="s">
        <v>138</v>
      </c>
      <c r="E219" s="204" t="s">
        <v>401</v>
      </c>
      <c r="F219" s="205" t="s">
        <v>402</v>
      </c>
      <c r="G219" s="206" t="s">
        <v>141</v>
      </c>
      <c r="H219" s="207">
        <v>1245.8800000000001</v>
      </c>
      <c r="I219" s="208"/>
      <c r="J219" s="209">
        <f>ROUND(I219*H219,2)</f>
        <v>0</v>
      </c>
      <c r="K219" s="205" t="s">
        <v>142</v>
      </c>
      <c r="L219" s="43"/>
      <c r="M219" s="210" t="s">
        <v>19</v>
      </c>
      <c r="N219" s="211" t="s">
        <v>42</v>
      </c>
      <c r="O219" s="83"/>
      <c r="P219" s="212">
        <f>O219*H219</f>
        <v>0</v>
      </c>
      <c r="Q219" s="212">
        <v>0</v>
      </c>
      <c r="R219" s="212">
        <f>Q219*H219</f>
        <v>0</v>
      </c>
      <c r="S219" s="212">
        <v>0.023689999999999999</v>
      </c>
      <c r="T219" s="213">
        <f>S219*H219</f>
        <v>29.5148972</v>
      </c>
      <c r="U219" s="37"/>
      <c r="V219" s="37"/>
      <c r="W219" s="37"/>
      <c r="X219" s="37"/>
      <c r="Y219" s="37"/>
      <c r="Z219" s="37"/>
      <c r="AA219" s="37"/>
      <c r="AB219" s="37"/>
      <c r="AC219" s="37"/>
      <c r="AD219" s="37"/>
      <c r="AE219" s="37"/>
      <c r="AR219" s="214" t="s">
        <v>176</v>
      </c>
      <c r="AT219" s="214" t="s">
        <v>138</v>
      </c>
      <c r="AU219" s="214" t="s">
        <v>81</v>
      </c>
      <c r="AY219" s="16" t="s">
        <v>136</v>
      </c>
      <c r="BE219" s="215">
        <f>IF(N219="základní",J219,0)</f>
        <v>0</v>
      </c>
      <c r="BF219" s="215">
        <f>IF(N219="snížená",J219,0)</f>
        <v>0</v>
      </c>
      <c r="BG219" s="215">
        <f>IF(N219="zákl. přenesená",J219,0)</f>
        <v>0</v>
      </c>
      <c r="BH219" s="215">
        <f>IF(N219="sníž. přenesená",J219,0)</f>
        <v>0</v>
      </c>
      <c r="BI219" s="215">
        <f>IF(N219="nulová",J219,0)</f>
        <v>0</v>
      </c>
      <c r="BJ219" s="16" t="s">
        <v>79</v>
      </c>
      <c r="BK219" s="215">
        <f>ROUND(I219*H219,2)</f>
        <v>0</v>
      </c>
      <c r="BL219" s="16" t="s">
        <v>176</v>
      </c>
      <c r="BM219" s="214" t="s">
        <v>403</v>
      </c>
    </row>
    <row r="220" s="2" customFormat="1">
      <c r="A220" s="37"/>
      <c r="B220" s="38"/>
      <c r="C220" s="39"/>
      <c r="D220" s="216" t="s">
        <v>144</v>
      </c>
      <c r="E220" s="39"/>
      <c r="F220" s="217" t="s">
        <v>404</v>
      </c>
      <c r="G220" s="39"/>
      <c r="H220" s="39"/>
      <c r="I220" s="218"/>
      <c r="J220" s="39"/>
      <c r="K220" s="39"/>
      <c r="L220" s="43"/>
      <c r="M220" s="219"/>
      <c r="N220" s="220"/>
      <c r="O220" s="83"/>
      <c r="P220" s="83"/>
      <c r="Q220" s="83"/>
      <c r="R220" s="83"/>
      <c r="S220" s="83"/>
      <c r="T220" s="84"/>
      <c r="U220" s="37"/>
      <c r="V220" s="37"/>
      <c r="W220" s="37"/>
      <c r="X220" s="37"/>
      <c r="Y220" s="37"/>
      <c r="Z220" s="37"/>
      <c r="AA220" s="37"/>
      <c r="AB220" s="37"/>
      <c r="AC220" s="37"/>
      <c r="AD220" s="37"/>
      <c r="AE220" s="37"/>
      <c r="AT220" s="16" t="s">
        <v>144</v>
      </c>
      <c r="AU220" s="16" t="s">
        <v>81</v>
      </c>
    </row>
    <row r="221" s="2" customFormat="1" ht="16.5" customHeight="1">
      <c r="A221" s="37"/>
      <c r="B221" s="38"/>
      <c r="C221" s="203" t="s">
        <v>267</v>
      </c>
      <c r="D221" s="203" t="s">
        <v>138</v>
      </c>
      <c r="E221" s="204" t="s">
        <v>405</v>
      </c>
      <c r="F221" s="205" t="s">
        <v>406</v>
      </c>
      <c r="G221" s="206" t="s">
        <v>141</v>
      </c>
      <c r="H221" s="207">
        <v>143.19999999999999</v>
      </c>
      <c r="I221" s="208"/>
      <c r="J221" s="209">
        <f>ROUND(I221*H221,2)</f>
        <v>0</v>
      </c>
      <c r="K221" s="205" t="s">
        <v>142</v>
      </c>
      <c r="L221" s="43"/>
      <c r="M221" s="210" t="s">
        <v>19</v>
      </c>
      <c r="N221" s="211" t="s">
        <v>42</v>
      </c>
      <c r="O221" s="83"/>
      <c r="P221" s="212">
        <f>O221*H221</f>
        <v>0</v>
      </c>
      <c r="Q221" s="212">
        <v>0</v>
      </c>
      <c r="R221" s="212">
        <f>Q221*H221</f>
        <v>0</v>
      </c>
      <c r="S221" s="212">
        <v>0.0098499999999999994</v>
      </c>
      <c r="T221" s="213">
        <f>S221*H221</f>
        <v>1.4105199999999998</v>
      </c>
      <c r="U221" s="37"/>
      <c r="V221" s="37"/>
      <c r="W221" s="37"/>
      <c r="X221" s="37"/>
      <c r="Y221" s="37"/>
      <c r="Z221" s="37"/>
      <c r="AA221" s="37"/>
      <c r="AB221" s="37"/>
      <c r="AC221" s="37"/>
      <c r="AD221" s="37"/>
      <c r="AE221" s="37"/>
      <c r="AR221" s="214" t="s">
        <v>176</v>
      </c>
      <c r="AT221" s="214" t="s">
        <v>138</v>
      </c>
      <c r="AU221" s="214" t="s">
        <v>81</v>
      </c>
      <c r="AY221" s="16" t="s">
        <v>136</v>
      </c>
      <c r="BE221" s="215">
        <f>IF(N221="základní",J221,0)</f>
        <v>0</v>
      </c>
      <c r="BF221" s="215">
        <f>IF(N221="snížená",J221,0)</f>
        <v>0</v>
      </c>
      <c r="BG221" s="215">
        <f>IF(N221="zákl. přenesená",J221,0)</f>
        <v>0</v>
      </c>
      <c r="BH221" s="215">
        <f>IF(N221="sníž. přenesená",J221,0)</f>
        <v>0</v>
      </c>
      <c r="BI221" s="215">
        <f>IF(N221="nulová",J221,0)</f>
        <v>0</v>
      </c>
      <c r="BJ221" s="16" t="s">
        <v>79</v>
      </c>
      <c r="BK221" s="215">
        <f>ROUND(I221*H221,2)</f>
        <v>0</v>
      </c>
      <c r="BL221" s="16" t="s">
        <v>176</v>
      </c>
      <c r="BM221" s="214" t="s">
        <v>407</v>
      </c>
    </row>
    <row r="222" s="2" customFormat="1">
      <c r="A222" s="37"/>
      <c r="B222" s="38"/>
      <c r="C222" s="39"/>
      <c r="D222" s="216" t="s">
        <v>144</v>
      </c>
      <c r="E222" s="39"/>
      <c r="F222" s="217" t="s">
        <v>408</v>
      </c>
      <c r="G222" s="39"/>
      <c r="H222" s="39"/>
      <c r="I222" s="218"/>
      <c r="J222" s="39"/>
      <c r="K222" s="39"/>
      <c r="L222" s="43"/>
      <c r="M222" s="219"/>
      <c r="N222" s="220"/>
      <c r="O222" s="83"/>
      <c r="P222" s="83"/>
      <c r="Q222" s="83"/>
      <c r="R222" s="83"/>
      <c r="S222" s="83"/>
      <c r="T222" s="84"/>
      <c r="U222" s="37"/>
      <c r="V222" s="37"/>
      <c r="W222" s="37"/>
      <c r="X222" s="37"/>
      <c r="Y222" s="37"/>
      <c r="Z222" s="37"/>
      <c r="AA222" s="37"/>
      <c r="AB222" s="37"/>
      <c r="AC222" s="37"/>
      <c r="AD222" s="37"/>
      <c r="AE222" s="37"/>
      <c r="AT222" s="16" t="s">
        <v>144</v>
      </c>
      <c r="AU222" s="16" t="s">
        <v>81</v>
      </c>
    </row>
    <row r="223" s="2" customFormat="1" ht="16.5" customHeight="1">
      <c r="A223" s="37"/>
      <c r="B223" s="38"/>
      <c r="C223" s="203" t="s">
        <v>409</v>
      </c>
      <c r="D223" s="203" t="s">
        <v>138</v>
      </c>
      <c r="E223" s="204" t="s">
        <v>410</v>
      </c>
      <c r="F223" s="205" t="s">
        <v>411</v>
      </c>
      <c r="G223" s="206" t="s">
        <v>141</v>
      </c>
      <c r="H223" s="207">
        <v>143.19999999999999</v>
      </c>
      <c r="I223" s="208"/>
      <c r="J223" s="209">
        <f>ROUND(I223*H223,2)</f>
        <v>0</v>
      </c>
      <c r="K223" s="205" t="s">
        <v>142</v>
      </c>
      <c r="L223" s="43"/>
      <c r="M223" s="210" t="s">
        <v>19</v>
      </c>
      <c r="N223" s="211" t="s">
        <v>42</v>
      </c>
      <c r="O223" s="83"/>
      <c r="P223" s="212">
        <f>O223*H223</f>
        <v>0</v>
      </c>
      <c r="Q223" s="212">
        <v>0</v>
      </c>
      <c r="R223" s="212">
        <f>Q223*H223</f>
        <v>0</v>
      </c>
      <c r="S223" s="212">
        <v>0.00132</v>
      </c>
      <c r="T223" s="213">
        <f>S223*H223</f>
        <v>0.189024</v>
      </c>
      <c r="U223" s="37"/>
      <c r="V223" s="37"/>
      <c r="W223" s="37"/>
      <c r="X223" s="37"/>
      <c r="Y223" s="37"/>
      <c r="Z223" s="37"/>
      <c r="AA223" s="37"/>
      <c r="AB223" s="37"/>
      <c r="AC223" s="37"/>
      <c r="AD223" s="37"/>
      <c r="AE223" s="37"/>
      <c r="AR223" s="214" t="s">
        <v>176</v>
      </c>
      <c r="AT223" s="214" t="s">
        <v>138</v>
      </c>
      <c r="AU223" s="214" t="s">
        <v>81</v>
      </c>
      <c r="AY223" s="16" t="s">
        <v>136</v>
      </c>
      <c r="BE223" s="215">
        <f>IF(N223="základní",J223,0)</f>
        <v>0</v>
      </c>
      <c r="BF223" s="215">
        <f>IF(N223="snížená",J223,0)</f>
        <v>0</v>
      </c>
      <c r="BG223" s="215">
        <f>IF(N223="zákl. přenesená",J223,0)</f>
        <v>0</v>
      </c>
      <c r="BH223" s="215">
        <f>IF(N223="sníž. přenesená",J223,0)</f>
        <v>0</v>
      </c>
      <c r="BI223" s="215">
        <f>IF(N223="nulová",J223,0)</f>
        <v>0</v>
      </c>
      <c r="BJ223" s="16" t="s">
        <v>79</v>
      </c>
      <c r="BK223" s="215">
        <f>ROUND(I223*H223,2)</f>
        <v>0</v>
      </c>
      <c r="BL223" s="16" t="s">
        <v>176</v>
      </c>
      <c r="BM223" s="214" t="s">
        <v>412</v>
      </c>
    </row>
    <row r="224" s="2" customFormat="1">
      <c r="A224" s="37"/>
      <c r="B224" s="38"/>
      <c r="C224" s="39"/>
      <c r="D224" s="216" t="s">
        <v>144</v>
      </c>
      <c r="E224" s="39"/>
      <c r="F224" s="217" t="s">
        <v>413</v>
      </c>
      <c r="G224" s="39"/>
      <c r="H224" s="39"/>
      <c r="I224" s="218"/>
      <c r="J224" s="39"/>
      <c r="K224" s="39"/>
      <c r="L224" s="43"/>
      <c r="M224" s="219"/>
      <c r="N224" s="220"/>
      <c r="O224" s="83"/>
      <c r="P224" s="83"/>
      <c r="Q224" s="83"/>
      <c r="R224" s="83"/>
      <c r="S224" s="83"/>
      <c r="T224" s="84"/>
      <c r="U224" s="37"/>
      <c r="V224" s="37"/>
      <c r="W224" s="37"/>
      <c r="X224" s="37"/>
      <c r="Y224" s="37"/>
      <c r="Z224" s="37"/>
      <c r="AA224" s="37"/>
      <c r="AB224" s="37"/>
      <c r="AC224" s="37"/>
      <c r="AD224" s="37"/>
      <c r="AE224" s="37"/>
      <c r="AT224" s="16" t="s">
        <v>144</v>
      </c>
      <c r="AU224" s="16" t="s">
        <v>81</v>
      </c>
    </row>
    <row r="225" s="2" customFormat="1" ht="16.5" customHeight="1">
      <c r="A225" s="37"/>
      <c r="B225" s="38"/>
      <c r="C225" s="203" t="s">
        <v>275</v>
      </c>
      <c r="D225" s="203" t="s">
        <v>138</v>
      </c>
      <c r="E225" s="204" t="s">
        <v>414</v>
      </c>
      <c r="F225" s="205" t="s">
        <v>415</v>
      </c>
      <c r="G225" s="206" t="s">
        <v>186</v>
      </c>
      <c r="H225" s="207">
        <v>161</v>
      </c>
      <c r="I225" s="208"/>
      <c r="J225" s="209">
        <f>ROUND(I225*H225,2)</f>
        <v>0</v>
      </c>
      <c r="K225" s="205" t="s">
        <v>142</v>
      </c>
      <c r="L225" s="43"/>
      <c r="M225" s="210" t="s">
        <v>19</v>
      </c>
      <c r="N225" s="211" t="s">
        <v>42</v>
      </c>
      <c r="O225" s="83"/>
      <c r="P225" s="212">
        <f>O225*H225</f>
        <v>0</v>
      </c>
      <c r="Q225" s="212">
        <v>0</v>
      </c>
      <c r="R225" s="212">
        <f>Q225*H225</f>
        <v>0</v>
      </c>
      <c r="S225" s="212">
        <v>0.025000000000000001</v>
      </c>
      <c r="T225" s="213">
        <f>S225*H225</f>
        <v>4.0250000000000004</v>
      </c>
      <c r="U225" s="37"/>
      <c r="V225" s="37"/>
      <c r="W225" s="37"/>
      <c r="X225" s="37"/>
      <c r="Y225" s="37"/>
      <c r="Z225" s="37"/>
      <c r="AA225" s="37"/>
      <c r="AB225" s="37"/>
      <c r="AC225" s="37"/>
      <c r="AD225" s="37"/>
      <c r="AE225" s="37"/>
      <c r="AR225" s="214" t="s">
        <v>176</v>
      </c>
      <c r="AT225" s="214" t="s">
        <v>138</v>
      </c>
      <c r="AU225" s="214" t="s">
        <v>81</v>
      </c>
      <c r="AY225" s="16" t="s">
        <v>136</v>
      </c>
      <c r="BE225" s="215">
        <f>IF(N225="základní",J225,0)</f>
        <v>0</v>
      </c>
      <c r="BF225" s="215">
        <f>IF(N225="snížená",J225,0)</f>
        <v>0</v>
      </c>
      <c r="BG225" s="215">
        <f>IF(N225="zákl. přenesená",J225,0)</f>
        <v>0</v>
      </c>
      <c r="BH225" s="215">
        <f>IF(N225="sníž. přenesená",J225,0)</f>
        <v>0</v>
      </c>
      <c r="BI225" s="215">
        <f>IF(N225="nulová",J225,0)</f>
        <v>0</v>
      </c>
      <c r="BJ225" s="16" t="s">
        <v>79</v>
      </c>
      <c r="BK225" s="215">
        <f>ROUND(I225*H225,2)</f>
        <v>0</v>
      </c>
      <c r="BL225" s="16" t="s">
        <v>176</v>
      </c>
      <c r="BM225" s="214" t="s">
        <v>416</v>
      </c>
    </row>
    <row r="226" s="2" customFormat="1">
      <c r="A226" s="37"/>
      <c r="B226" s="38"/>
      <c r="C226" s="39"/>
      <c r="D226" s="216" t="s">
        <v>144</v>
      </c>
      <c r="E226" s="39"/>
      <c r="F226" s="217" t="s">
        <v>417</v>
      </c>
      <c r="G226" s="39"/>
      <c r="H226" s="39"/>
      <c r="I226" s="218"/>
      <c r="J226" s="39"/>
      <c r="K226" s="39"/>
      <c r="L226" s="43"/>
      <c r="M226" s="219"/>
      <c r="N226" s="220"/>
      <c r="O226" s="83"/>
      <c r="P226" s="83"/>
      <c r="Q226" s="83"/>
      <c r="R226" s="83"/>
      <c r="S226" s="83"/>
      <c r="T226" s="84"/>
      <c r="U226" s="37"/>
      <c r="V226" s="37"/>
      <c r="W226" s="37"/>
      <c r="X226" s="37"/>
      <c r="Y226" s="37"/>
      <c r="Z226" s="37"/>
      <c r="AA226" s="37"/>
      <c r="AB226" s="37"/>
      <c r="AC226" s="37"/>
      <c r="AD226" s="37"/>
      <c r="AE226" s="37"/>
      <c r="AT226" s="16" t="s">
        <v>144</v>
      </c>
      <c r="AU226" s="16" t="s">
        <v>81</v>
      </c>
    </row>
    <row r="227" s="2" customFormat="1" ht="16.5" customHeight="1">
      <c r="A227" s="37"/>
      <c r="B227" s="38"/>
      <c r="C227" s="203" t="s">
        <v>418</v>
      </c>
      <c r="D227" s="203" t="s">
        <v>138</v>
      </c>
      <c r="E227" s="204" t="s">
        <v>419</v>
      </c>
      <c r="F227" s="205" t="s">
        <v>420</v>
      </c>
      <c r="G227" s="206" t="s">
        <v>141</v>
      </c>
      <c r="H227" s="207">
        <v>13.725</v>
      </c>
      <c r="I227" s="208"/>
      <c r="J227" s="209">
        <f>ROUND(I227*H227,2)</f>
        <v>0</v>
      </c>
      <c r="K227" s="205" t="s">
        <v>142</v>
      </c>
      <c r="L227" s="43"/>
      <c r="M227" s="210" t="s">
        <v>19</v>
      </c>
      <c r="N227" s="211" t="s">
        <v>42</v>
      </c>
      <c r="O227" s="83"/>
      <c r="P227" s="212">
        <f>O227*H227</f>
        <v>0</v>
      </c>
      <c r="Q227" s="212">
        <v>0</v>
      </c>
      <c r="R227" s="212">
        <f>Q227*H227</f>
        <v>0</v>
      </c>
      <c r="S227" s="212">
        <v>0.040000000000000001</v>
      </c>
      <c r="T227" s="213">
        <f>S227*H227</f>
        <v>0.54900000000000004</v>
      </c>
      <c r="U227" s="37"/>
      <c r="V227" s="37"/>
      <c r="W227" s="37"/>
      <c r="X227" s="37"/>
      <c r="Y227" s="37"/>
      <c r="Z227" s="37"/>
      <c r="AA227" s="37"/>
      <c r="AB227" s="37"/>
      <c r="AC227" s="37"/>
      <c r="AD227" s="37"/>
      <c r="AE227" s="37"/>
      <c r="AR227" s="214" t="s">
        <v>176</v>
      </c>
      <c r="AT227" s="214" t="s">
        <v>138</v>
      </c>
      <c r="AU227" s="214" t="s">
        <v>81</v>
      </c>
      <c r="AY227" s="16" t="s">
        <v>136</v>
      </c>
      <c r="BE227" s="215">
        <f>IF(N227="základní",J227,0)</f>
        <v>0</v>
      </c>
      <c r="BF227" s="215">
        <f>IF(N227="snížená",J227,0)</f>
        <v>0</v>
      </c>
      <c r="BG227" s="215">
        <f>IF(N227="zákl. přenesená",J227,0)</f>
        <v>0</v>
      </c>
      <c r="BH227" s="215">
        <f>IF(N227="sníž. přenesená",J227,0)</f>
        <v>0</v>
      </c>
      <c r="BI227" s="215">
        <f>IF(N227="nulová",J227,0)</f>
        <v>0</v>
      </c>
      <c r="BJ227" s="16" t="s">
        <v>79</v>
      </c>
      <c r="BK227" s="215">
        <f>ROUND(I227*H227,2)</f>
        <v>0</v>
      </c>
      <c r="BL227" s="16" t="s">
        <v>176</v>
      </c>
      <c r="BM227" s="214" t="s">
        <v>421</v>
      </c>
    </row>
    <row r="228" s="2" customFormat="1">
      <c r="A228" s="37"/>
      <c r="B228" s="38"/>
      <c r="C228" s="39"/>
      <c r="D228" s="216" t="s">
        <v>144</v>
      </c>
      <c r="E228" s="39"/>
      <c r="F228" s="217" t="s">
        <v>422</v>
      </c>
      <c r="G228" s="39"/>
      <c r="H228" s="39"/>
      <c r="I228" s="218"/>
      <c r="J228" s="39"/>
      <c r="K228" s="39"/>
      <c r="L228" s="43"/>
      <c r="M228" s="219"/>
      <c r="N228" s="220"/>
      <c r="O228" s="83"/>
      <c r="P228" s="83"/>
      <c r="Q228" s="83"/>
      <c r="R228" s="83"/>
      <c r="S228" s="83"/>
      <c r="T228" s="84"/>
      <c r="U228" s="37"/>
      <c r="V228" s="37"/>
      <c r="W228" s="37"/>
      <c r="X228" s="37"/>
      <c r="Y228" s="37"/>
      <c r="Z228" s="37"/>
      <c r="AA228" s="37"/>
      <c r="AB228" s="37"/>
      <c r="AC228" s="37"/>
      <c r="AD228" s="37"/>
      <c r="AE228" s="37"/>
      <c r="AT228" s="16" t="s">
        <v>144</v>
      </c>
      <c r="AU228" s="16" t="s">
        <v>81</v>
      </c>
    </row>
    <row r="229" s="12" customFormat="1" ht="22.8" customHeight="1">
      <c r="A229" s="12"/>
      <c r="B229" s="187"/>
      <c r="C229" s="188"/>
      <c r="D229" s="189" t="s">
        <v>70</v>
      </c>
      <c r="E229" s="201" t="s">
        <v>423</v>
      </c>
      <c r="F229" s="201" t="s">
        <v>424</v>
      </c>
      <c r="G229" s="188"/>
      <c r="H229" s="188"/>
      <c r="I229" s="191"/>
      <c r="J229" s="202">
        <f>BK229</f>
        <v>0</v>
      </c>
      <c r="K229" s="188"/>
      <c r="L229" s="193"/>
      <c r="M229" s="194"/>
      <c r="N229" s="195"/>
      <c r="O229" s="195"/>
      <c r="P229" s="196">
        <f>SUM(P230:P245)</f>
        <v>0</v>
      </c>
      <c r="Q229" s="195"/>
      <c r="R229" s="196">
        <f>SUM(R230:R245)</f>
        <v>0</v>
      </c>
      <c r="S229" s="195"/>
      <c r="T229" s="197">
        <f>SUM(T230:T245)</f>
        <v>0.8329444399999999</v>
      </c>
      <c r="U229" s="12"/>
      <c r="V229" s="12"/>
      <c r="W229" s="12"/>
      <c r="X229" s="12"/>
      <c r="Y229" s="12"/>
      <c r="Z229" s="12"/>
      <c r="AA229" s="12"/>
      <c r="AB229" s="12"/>
      <c r="AC229" s="12"/>
      <c r="AD229" s="12"/>
      <c r="AE229" s="12"/>
      <c r="AR229" s="198" t="s">
        <v>81</v>
      </c>
      <c r="AT229" s="199" t="s">
        <v>70</v>
      </c>
      <c r="AU229" s="199" t="s">
        <v>79</v>
      </c>
      <c r="AY229" s="198" t="s">
        <v>136</v>
      </c>
      <c r="BK229" s="200">
        <f>SUM(BK230:BK245)</f>
        <v>0</v>
      </c>
    </row>
    <row r="230" s="2" customFormat="1" ht="16.5" customHeight="1">
      <c r="A230" s="37"/>
      <c r="B230" s="38"/>
      <c r="C230" s="203" t="s">
        <v>279</v>
      </c>
      <c r="D230" s="203" t="s">
        <v>138</v>
      </c>
      <c r="E230" s="204" t="s">
        <v>425</v>
      </c>
      <c r="F230" s="205" t="s">
        <v>426</v>
      </c>
      <c r="G230" s="206" t="s">
        <v>186</v>
      </c>
      <c r="H230" s="207">
        <v>33.411999999999999</v>
      </c>
      <c r="I230" s="208"/>
      <c r="J230" s="209">
        <f>ROUND(I230*H230,2)</f>
        <v>0</v>
      </c>
      <c r="K230" s="205" t="s">
        <v>142</v>
      </c>
      <c r="L230" s="43"/>
      <c r="M230" s="210" t="s">
        <v>19</v>
      </c>
      <c r="N230" s="211" t="s">
        <v>42</v>
      </c>
      <c r="O230" s="83"/>
      <c r="P230" s="212">
        <f>O230*H230</f>
        <v>0</v>
      </c>
      <c r="Q230" s="212">
        <v>0</v>
      </c>
      <c r="R230" s="212">
        <f>Q230*H230</f>
        <v>0</v>
      </c>
      <c r="S230" s="212">
        <v>0.0016999999999999999</v>
      </c>
      <c r="T230" s="213">
        <f>S230*H230</f>
        <v>0.056800399999999994</v>
      </c>
      <c r="U230" s="37"/>
      <c r="V230" s="37"/>
      <c r="W230" s="37"/>
      <c r="X230" s="37"/>
      <c r="Y230" s="37"/>
      <c r="Z230" s="37"/>
      <c r="AA230" s="37"/>
      <c r="AB230" s="37"/>
      <c r="AC230" s="37"/>
      <c r="AD230" s="37"/>
      <c r="AE230" s="37"/>
      <c r="AR230" s="214" t="s">
        <v>176</v>
      </c>
      <c r="AT230" s="214" t="s">
        <v>138</v>
      </c>
      <c r="AU230" s="214" t="s">
        <v>81</v>
      </c>
      <c r="AY230" s="16" t="s">
        <v>136</v>
      </c>
      <c r="BE230" s="215">
        <f>IF(N230="základní",J230,0)</f>
        <v>0</v>
      </c>
      <c r="BF230" s="215">
        <f>IF(N230="snížená",J230,0)</f>
        <v>0</v>
      </c>
      <c r="BG230" s="215">
        <f>IF(N230="zákl. přenesená",J230,0)</f>
        <v>0</v>
      </c>
      <c r="BH230" s="215">
        <f>IF(N230="sníž. přenesená",J230,0)</f>
        <v>0</v>
      </c>
      <c r="BI230" s="215">
        <f>IF(N230="nulová",J230,0)</f>
        <v>0</v>
      </c>
      <c r="BJ230" s="16" t="s">
        <v>79</v>
      </c>
      <c r="BK230" s="215">
        <f>ROUND(I230*H230,2)</f>
        <v>0</v>
      </c>
      <c r="BL230" s="16" t="s">
        <v>176</v>
      </c>
      <c r="BM230" s="214" t="s">
        <v>427</v>
      </c>
    </row>
    <row r="231" s="2" customFormat="1">
      <c r="A231" s="37"/>
      <c r="B231" s="38"/>
      <c r="C231" s="39"/>
      <c r="D231" s="216" t="s">
        <v>144</v>
      </c>
      <c r="E231" s="39"/>
      <c r="F231" s="217" t="s">
        <v>428</v>
      </c>
      <c r="G231" s="39"/>
      <c r="H231" s="39"/>
      <c r="I231" s="218"/>
      <c r="J231" s="39"/>
      <c r="K231" s="39"/>
      <c r="L231" s="43"/>
      <c r="M231" s="219"/>
      <c r="N231" s="220"/>
      <c r="O231" s="83"/>
      <c r="P231" s="83"/>
      <c r="Q231" s="83"/>
      <c r="R231" s="83"/>
      <c r="S231" s="83"/>
      <c r="T231" s="84"/>
      <c r="U231" s="37"/>
      <c r="V231" s="37"/>
      <c r="W231" s="37"/>
      <c r="X231" s="37"/>
      <c r="Y231" s="37"/>
      <c r="Z231" s="37"/>
      <c r="AA231" s="37"/>
      <c r="AB231" s="37"/>
      <c r="AC231" s="37"/>
      <c r="AD231" s="37"/>
      <c r="AE231" s="37"/>
      <c r="AT231" s="16" t="s">
        <v>144</v>
      </c>
      <c r="AU231" s="16" t="s">
        <v>81</v>
      </c>
    </row>
    <row r="232" s="2" customFormat="1" ht="16.5" customHeight="1">
      <c r="A232" s="37"/>
      <c r="B232" s="38"/>
      <c r="C232" s="203" t="s">
        <v>429</v>
      </c>
      <c r="D232" s="203" t="s">
        <v>138</v>
      </c>
      <c r="E232" s="204" t="s">
        <v>430</v>
      </c>
      <c r="F232" s="205" t="s">
        <v>431</v>
      </c>
      <c r="G232" s="206" t="s">
        <v>186</v>
      </c>
      <c r="H232" s="207">
        <v>30.492000000000001</v>
      </c>
      <c r="I232" s="208"/>
      <c r="J232" s="209">
        <f>ROUND(I232*H232,2)</f>
        <v>0</v>
      </c>
      <c r="K232" s="205" t="s">
        <v>142</v>
      </c>
      <c r="L232" s="43"/>
      <c r="M232" s="210" t="s">
        <v>19</v>
      </c>
      <c r="N232" s="211" t="s">
        <v>42</v>
      </c>
      <c r="O232" s="83"/>
      <c r="P232" s="212">
        <f>O232*H232</f>
        <v>0</v>
      </c>
      <c r="Q232" s="212">
        <v>0</v>
      </c>
      <c r="R232" s="212">
        <f>Q232*H232</f>
        <v>0</v>
      </c>
      <c r="S232" s="212">
        <v>0.0017700000000000001</v>
      </c>
      <c r="T232" s="213">
        <f>S232*H232</f>
        <v>0.053970840000000006</v>
      </c>
      <c r="U232" s="37"/>
      <c r="V232" s="37"/>
      <c r="W232" s="37"/>
      <c r="X232" s="37"/>
      <c r="Y232" s="37"/>
      <c r="Z232" s="37"/>
      <c r="AA232" s="37"/>
      <c r="AB232" s="37"/>
      <c r="AC232" s="37"/>
      <c r="AD232" s="37"/>
      <c r="AE232" s="37"/>
      <c r="AR232" s="214" t="s">
        <v>176</v>
      </c>
      <c r="AT232" s="214" t="s">
        <v>138</v>
      </c>
      <c r="AU232" s="214" t="s">
        <v>81</v>
      </c>
      <c r="AY232" s="16" t="s">
        <v>136</v>
      </c>
      <c r="BE232" s="215">
        <f>IF(N232="základní",J232,0)</f>
        <v>0</v>
      </c>
      <c r="BF232" s="215">
        <f>IF(N232="snížená",J232,0)</f>
        <v>0</v>
      </c>
      <c r="BG232" s="215">
        <f>IF(N232="zákl. přenesená",J232,0)</f>
        <v>0</v>
      </c>
      <c r="BH232" s="215">
        <f>IF(N232="sníž. přenesená",J232,0)</f>
        <v>0</v>
      </c>
      <c r="BI232" s="215">
        <f>IF(N232="nulová",J232,0)</f>
        <v>0</v>
      </c>
      <c r="BJ232" s="16" t="s">
        <v>79</v>
      </c>
      <c r="BK232" s="215">
        <f>ROUND(I232*H232,2)</f>
        <v>0</v>
      </c>
      <c r="BL232" s="16" t="s">
        <v>176</v>
      </c>
      <c r="BM232" s="214" t="s">
        <v>432</v>
      </c>
    </row>
    <row r="233" s="2" customFormat="1">
      <c r="A233" s="37"/>
      <c r="B233" s="38"/>
      <c r="C233" s="39"/>
      <c r="D233" s="216" t="s">
        <v>144</v>
      </c>
      <c r="E233" s="39"/>
      <c r="F233" s="217" t="s">
        <v>433</v>
      </c>
      <c r="G233" s="39"/>
      <c r="H233" s="39"/>
      <c r="I233" s="218"/>
      <c r="J233" s="39"/>
      <c r="K233" s="39"/>
      <c r="L233" s="43"/>
      <c r="M233" s="219"/>
      <c r="N233" s="220"/>
      <c r="O233" s="83"/>
      <c r="P233" s="83"/>
      <c r="Q233" s="83"/>
      <c r="R233" s="83"/>
      <c r="S233" s="83"/>
      <c r="T233" s="84"/>
      <c r="U233" s="37"/>
      <c r="V233" s="37"/>
      <c r="W233" s="37"/>
      <c r="X233" s="37"/>
      <c r="Y233" s="37"/>
      <c r="Z233" s="37"/>
      <c r="AA233" s="37"/>
      <c r="AB233" s="37"/>
      <c r="AC233" s="37"/>
      <c r="AD233" s="37"/>
      <c r="AE233" s="37"/>
      <c r="AT233" s="16" t="s">
        <v>144</v>
      </c>
      <c r="AU233" s="16" t="s">
        <v>81</v>
      </c>
    </row>
    <row r="234" s="2" customFormat="1" ht="16.5" customHeight="1">
      <c r="A234" s="37"/>
      <c r="B234" s="38"/>
      <c r="C234" s="203" t="s">
        <v>284</v>
      </c>
      <c r="D234" s="203" t="s">
        <v>138</v>
      </c>
      <c r="E234" s="204" t="s">
        <v>434</v>
      </c>
      <c r="F234" s="205" t="s">
        <v>435</v>
      </c>
      <c r="G234" s="206" t="s">
        <v>330</v>
      </c>
      <c r="H234" s="207">
        <v>1</v>
      </c>
      <c r="I234" s="208"/>
      <c r="J234" s="209">
        <f>ROUND(I234*H234,2)</f>
        <v>0</v>
      </c>
      <c r="K234" s="205" t="s">
        <v>142</v>
      </c>
      <c r="L234" s="43"/>
      <c r="M234" s="210" t="s">
        <v>19</v>
      </c>
      <c r="N234" s="211" t="s">
        <v>42</v>
      </c>
      <c r="O234" s="83"/>
      <c r="P234" s="212">
        <f>O234*H234</f>
        <v>0</v>
      </c>
      <c r="Q234" s="212">
        <v>0</v>
      </c>
      <c r="R234" s="212">
        <f>Q234*H234</f>
        <v>0</v>
      </c>
      <c r="S234" s="212">
        <v>0.014999999999999999</v>
      </c>
      <c r="T234" s="213">
        <f>S234*H234</f>
        <v>0.014999999999999999</v>
      </c>
      <c r="U234" s="37"/>
      <c r="V234" s="37"/>
      <c r="W234" s="37"/>
      <c r="X234" s="37"/>
      <c r="Y234" s="37"/>
      <c r="Z234" s="37"/>
      <c r="AA234" s="37"/>
      <c r="AB234" s="37"/>
      <c r="AC234" s="37"/>
      <c r="AD234" s="37"/>
      <c r="AE234" s="37"/>
      <c r="AR234" s="214" t="s">
        <v>176</v>
      </c>
      <c r="AT234" s="214" t="s">
        <v>138</v>
      </c>
      <c r="AU234" s="214" t="s">
        <v>81</v>
      </c>
      <c r="AY234" s="16" t="s">
        <v>136</v>
      </c>
      <c r="BE234" s="215">
        <f>IF(N234="základní",J234,0)</f>
        <v>0</v>
      </c>
      <c r="BF234" s="215">
        <f>IF(N234="snížená",J234,0)</f>
        <v>0</v>
      </c>
      <c r="BG234" s="215">
        <f>IF(N234="zákl. přenesená",J234,0)</f>
        <v>0</v>
      </c>
      <c r="BH234" s="215">
        <f>IF(N234="sníž. přenesená",J234,0)</f>
        <v>0</v>
      </c>
      <c r="BI234" s="215">
        <f>IF(N234="nulová",J234,0)</f>
        <v>0</v>
      </c>
      <c r="BJ234" s="16" t="s">
        <v>79</v>
      </c>
      <c r="BK234" s="215">
        <f>ROUND(I234*H234,2)</f>
        <v>0</v>
      </c>
      <c r="BL234" s="16" t="s">
        <v>176</v>
      </c>
      <c r="BM234" s="214" t="s">
        <v>436</v>
      </c>
    </row>
    <row r="235" s="2" customFormat="1">
      <c r="A235" s="37"/>
      <c r="B235" s="38"/>
      <c r="C235" s="39"/>
      <c r="D235" s="216" t="s">
        <v>144</v>
      </c>
      <c r="E235" s="39"/>
      <c r="F235" s="217" t="s">
        <v>437</v>
      </c>
      <c r="G235" s="39"/>
      <c r="H235" s="39"/>
      <c r="I235" s="218"/>
      <c r="J235" s="39"/>
      <c r="K235" s="39"/>
      <c r="L235" s="43"/>
      <c r="M235" s="219"/>
      <c r="N235" s="220"/>
      <c r="O235" s="83"/>
      <c r="P235" s="83"/>
      <c r="Q235" s="83"/>
      <c r="R235" s="83"/>
      <c r="S235" s="83"/>
      <c r="T235" s="84"/>
      <c r="U235" s="37"/>
      <c r="V235" s="37"/>
      <c r="W235" s="37"/>
      <c r="X235" s="37"/>
      <c r="Y235" s="37"/>
      <c r="Z235" s="37"/>
      <c r="AA235" s="37"/>
      <c r="AB235" s="37"/>
      <c r="AC235" s="37"/>
      <c r="AD235" s="37"/>
      <c r="AE235" s="37"/>
      <c r="AT235" s="16" t="s">
        <v>144</v>
      </c>
      <c r="AU235" s="16" t="s">
        <v>81</v>
      </c>
    </row>
    <row r="236" s="2" customFormat="1" ht="16.5" customHeight="1">
      <c r="A236" s="37"/>
      <c r="B236" s="38"/>
      <c r="C236" s="203" t="s">
        <v>438</v>
      </c>
      <c r="D236" s="203" t="s">
        <v>138</v>
      </c>
      <c r="E236" s="204" t="s">
        <v>439</v>
      </c>
      <c r="F236" s="205" t="s">
        <v>440</v>
      </c>
      <c r="G236" s="206" t="s">
        <v>186</v>
      </c>
      <c r="H236" s="207">
        <v>32.600000000000001</v>
      </c>
      <c r="I236" s="208"/>
      <c r="J236" s="209">
        <f>ROUND(I236*H236,2)</f>
        <v>0</v>
      </c>
      <c r="K236" s="205" t="s">
        <v>142</v>
      </c>
      <c r="L236" s="43"/>
      <c r="M236" s="210" t="s">
        <v>19</v>
      </c>
      <c r="N236" s="211" t="s">
        <v>42</v>
      </c>
      <c r="O236" s="83"/>
      <c r="P236" s="212">
        <f>O236*H236</f>
        <v>0</v>
      </c>
      <c r="Q236" s="212">
        <v>0</v>
      </c>
      <c r="R236" s="212">
        <f>Q236*H236</f>
        <v>0</v>
      </c>
      <c r="S236" s="212">
        <v>0.00167</v>
      </c>
      <c r="T236" s="213">
        <f>S236*H236</f>
        <v>0.054442000000000004</v>
      </c>
      <c r="U236" s="37"/>
      <c r="V236" s="37"/>
      <c r="W236" s="37"/>
      <c r="X236" s="37"/>
      <c r="Y236" s="37"/>
      <c r="Z236" s="37"/>
      <c r="AA236" s="37"/>
      <c r="AB236" s="37"/>
      <c r="AC236" s="37"/>
      <c r="AD236" s="37"/>
      <c r="AE236" s="37"/>
      <c r="AR236" s="214" t="s">
        <v>176</v>
      </c>
      <c r="AT236" s="214" t="s">
        <v>138</v>
      </c>
      <c r="AU236" s="214" t="s">
        <v>81</v>
      </c>
      <c r="AY236" s="16" t="s">
        <v>136</v>
      </c>
      <c r="BE236" s="215">
        <f>IF(N236="základní",J236,0)</f>
        <v>0</v>
      </c>
      <c r="BF236" s="215">
        <f>IF(N236="snížená",J236,0)</f>
        <v>0</v>
      </c>
      <c r="BG236" s="215">
        <f>IF(N236="zákl. přenesená",J236,0)</f>
        <v>0</v>
      </c>
      <c r="BH236" s="215">
        <f>IF(N236="sníž. přenesená",J236,0)</f>
        <v>0</v>
      </c>
      <c r="BI236" s="215">
        <f>IF(N236="nulová",J236,0)</f>
        <v>0</v>
      </c>
      <c r="BJ236" s="16" t="s">
        <v>79</v>
      </c>
      <c r="BK236" s="215">
        <f>ROUND(I236*H236,2)</f>
        <v>0</v>
      </c>
      <c r="BL236" s="16" t="s">
        <v>176</v>
      </c>
      <c r="BM236" s="214" t="s">
        <v>441</v>
      </c>
    </row>
    <row r="237" s="2" customFormat="1">
      <c r="A237" s="37"/>
      <c r="B237" s="38"/>
      <c r="C237" s="39"/>
      <c r="D237" s="216" t="s">
        <v>144</v>
      </c>
      <c r="E237" s="39"/>
      <c r="F237" s="217" t="s">
        <v>442</v>
      </c>
      <c r="G237" s="39"/>
      <c r="H237" s="39"/>
      <c r="I237" s="218"/>
      <c r="J237" s="39"/>
      <c r="K237" s="39"/>
      <c r="L237" s="43"/>
      <c r="M237" s="219"/>
      <c r="N237" s="220"/>
      <c r="O237" s="83"/>
      <c r="P237" s="83"/>
      <c r="Q237" s="83"/>
      <c r="R237" s="83"/>
      <c r="S237" s="83"/>
      <c r="T237" s="84"/>
      <c r="U237" s="37"/>
      <c r="V237" s="37"/>
      <c r="W237" s="37"/>
      <c r="X237" s="37"/>
      <c r="Y237" s="37"/>
      <c r="Z237" s="37"/>
      <c r="AA237" s="37"/>
      <c r="AB237" s="37"/>
      <c r="AC237" s="37"/>
      <c r="AD237" s="37"/>
      <c r="AE237" s="37"/>
      <c r="AT237" s="16" t="s">
        <v>144</v>
      </c>
      <c r="AU237" s="16" t="s">
        <v>81</v>
      </c>
    </row>
    <row r="238" s="2" customFormat="1" ht="16.5" customHeight="1">
      <c r="A238" s="37"/>
      <c r="B238" s="38"/>
      <c r="C238" s="203" t="s">
        <v>289</v>
      </c>
      <c r="D238" s="203" t="s">
        <v>138</v>
      </c>
      <c r="E238" s="204" t="s">
        <v>443</v>
      </c>
      <c r="F238" s="205" t="s">
        <v>444</v>
      </c>
      <c r="G238" s="206" t="s">
        <v>186</v>
      </c>
      <c r="H238" s="207">
        <v>23.399999999999999</v>
      </c>
      <c r="I238" s="208"/>
      <c r="J238" s="209">
        <f>ROUND(I238*H238,2)</f>
        <v>0</v>
      </c>
      <c r="K238" s="205" t="s">
        <v>142</v>
      </c>
      <c r="L238" s="43"/>
      <c r="M238" s="210" t="s">
        <v>19</v>
      </c>
      <c r="N238" s="211" t="s">
        <v>42</v>
      </c>
      <c r="O238" s="83"/>
      <c r="P238" s="212">
        <f>O238*H238</f>
        <v>0</v>
      </c>
      <c r="Q238" s="212">
        <v>0</v>
      </c>
      <c r="R238" s="212">
        <f>Q238*H238</f>
        <v>0</v>
      </c>
      <c r="S238" s="212">
        <v>0.00175</v>
      </c>
      <c r="T238" s="213">
        <f>S238*H238</f>
        <v>0.04095</v>
      </c>
      <c r="U238" s="37"/>
      <c r="V238" s="37"/>
      <c r="W238" s="37"/>
      <c r="X238" s="37"/>
      <c r="Y238" s="37"/>
      <c r="Z238" s="37"/>
      <c r="AA238" s="37"/>
      <c r="AB238" s="37"/>
      <c r="AC238" s="37"/>
      <c r="AD238" s="37"/>
      <c r="AE238" s="37"/>
      <c r="AR238" s="214" t="s">
        <v>176</v>
      </c>
      <c r="AT238" s="214" t="s">
        <v>138</v>
      </c>
      <c r="AU238" s="214" t="s">
        <v>81</v>
      </c>
      <c r="AY238" s="16" t="s">
        <v>136</v>
      </c>
      <c r="BE238" s="215">
        <f>IF(N238="základní",J238,0)</f>
        <v>0</v>
      </c>
      <c r="BF238" s="215">
        <f>IF(N238="snížená",J238,0)</f>
        <v>0</v>
      </c>
      <c r="BG238" s="215">
        <f>IF(N238="zákl. přenesená",J238,0)</f>
        <v>0</v>
      </c>
      <c r="BH238" s="215">
        <f>IF(N238="sníž. přenesená",J238,0)</f>
        <v>0</v>
      </c>
      <c r="BI238" s="215">
        <f>IF(N238="nulová",J238,0)</f>
        <v>0</v>
      </c>
      <c r="BJ238" s="16" t="s">
        <v>79</v>
      </c>
      <c r="BK238" s="215">
        <f>ROUND(I238*H238,2)</f>
        <v>0</v>
      </c>
      <c r="BL238" s="16" t="s">
        <v>176</v>
      </c>
      <c r="BM238" s="214" t="s">
        <v>445</v>
      </c>
    </row>
    <row r="239" s="2" customFormat="1">
      <c r="A239" s="37"/>
      <c r="B239" s="38"/>
      <c r="C239" s="39"/>
      <c r="D239" s="216" t="s">
        <v>144</v>
      </c>
      <c r="E239" s="39"/>
      <c r="F239" s="217" t="s">
        <v>446</v>
      </c>
      <c r="G239" s="39"/>
      <c r="H239" s="39"/>
      <c r="I239" s="218"/>
      <c r="J239" s="39"/>
      <c r="K239" s="39"/>
      <c r="L239" s="43"/>
      <c r="M239" s="219"/>
      <c r="N239" s="220"/>
      <c r="O239" s="83"/>
      <c r="P239" s="83"/>
      <c r="Q239" s="83"/>
      <c r="R239" s="83"/>
      <c r="S239" s="83"/>
      <c r="T239" s="84"/>
      <c r="U239" s="37"/>
      <c r="V239" s="37"/>
      <c r="W239" s="37"/>
      <c r="X239" s="37"/>
      <c r="Y239" s="37"/>
      <c r="Z239" s="37"/>
      <c r="AA239" s="37"/>
      <c r="AB239" s="37"/>
      <c r="AC239" s="37"/>
      <c r="AD239" s="37"/>
      <c r="AE239" s="37"/>
      <c r="AT239" s="16" t="s">
        <v>144</v>
      </c>
      <c r="AU239" s="16" t="s">
        <v>81</v>
      </c>
    </row>
    <row r="240" s="2" customFormat="1" ht="16.5" customHeight="1">
      <c r="A240" s="37"/>
      <c r="B240" s="38"/>
      <c r="C240" s="203" t="s">
        <v>447</v>
      </c>
      <c r="D240" s="203" t="s">
        <v>138</v>
      </c>
      <c r="E240" s="204" t="s">
        <v>448</v>
      </c>
      <c r="F240" s="205" t="s">
        <v>449</v>
      </c>
      <c r="G240" s="206" t="s">
        <v>186</v>
      </c>
      <c r="H240" s="207">
        <v>42.192</v>
      </c>
      <c r="I240" s="208"/>
      <c r="J240" s="209">
        <f>ROUND(I240*H240,2)</f>
        <v>0</v>
      </c>
      <c r="K240" s="205" t="s">
        <v>142</v>
      </c>
      <c r="L240" s="43"/>
      <c r="M240" s="210" t="s">
        <v>19</v>
      </c>
      <c r="N240" s="211" t="s">
        <v>42</v>
      </c>
      <c r="O240" s="83"/>
      <c r="P240" s="212">
        <f>O240*H240</f>
        <v>0</v>
      </c>
      <c r="Q240" s="212">
        <v>0</v>
      </c>
      <c r="R240" s="212">
        <f>Q240*H240</f>
        <v>0</v>
      </c>
      <c r="S240" s="212">
        <v>0.0025999999999999999</v>
      </c>
      <c r="T240" s="213">
        <f>S240*H240</f>
        <v>0.1096992</v>
      </c>
      <c r="U240" s="37"/>
      <c r="V240" s="37"/>
      <c r="W240" s="37"/>
      <c r="X240" s="37"/>
      <c r="Y240" s="37"/>
      <c r="Z240" s="37"/>
      <c r="AA240" s="37"/>
      <c r="AB240" s="37"/>
      <c r="AC240" s="37"/>
      <c r="AD240" s="37"/>
      <c r="AE240" s="37"/>
      <c r="AR240" s="214" t="s">
        <v>176</v>
      </c>
      <c r="AT240" s="214" t="s">
        <v>138</v>
      </c>
      <c r="AU240" s="214" t="s">
        <v>81</v>
      </c>
      <c r="AY240" s="16" t="s">
        <v>136</v>
      </c>
      <c r="BE240" s="215">
        <f>IF(N240="základní",J240,0)</f>
        <v>0</v>
      </c>
      <c r="BF240" s="215">
        <f>IF(N240="snížená",J240,0)</f>
        <v>0</v>
      </c>
      <c r="BG240" s="215">
        <f>IF(N240="zákl. přenesená",J240,0)</f>
        <v>0</v>
      </c>
      <c r="BH240" s="215">
        <f>IF(N240="sníž. přenesená",J240,0)</f>
        <v>0</v>
      </c>
      <c r="BI240" s="215">
        <f>IF(N240="nulová",J240,0)</f>
        <v>0</v>
      </c>
      <c r="BJ240" s="16" t="s">
        <v>79</v>
      </c>
      <c r="BK240" s="215">
        <f>ROUND(I240*H240,2)</f>
        <v>0</v>
      </c>
      <c r="BL240" s="16" t="s">
        <v>176</v>
      </c>
      <c r="BM240" s="214" t="s">
        <v>450</v>
      </c>
    </row>
    <row r="241" s="2" customFormat="1">
      <c r="A241" s="37"/>
      <c r="B241" s="38"/>
      <c r="C241" s="39"/>
      <c r="D241" s="216" t="s">
        <v>144</v>
      </c>
      <c r="E241" s="39"/>
      <c r="F241" s="217" t="s">
        <v>451</v>
      </c>
      <c r="G241" s="39"/>
      <c r="H241" s="39"/>
      <c r="I241" s="218"/>
      <c r="J241" s="39"/>
      <c r="K241" s="39"/>
      <c r="L241" s="43"/>
      <c r="M241" s="219"/>
      <c r="N241" s="220"/>
      <c r="O241" s="83"/>
      <c r="P241" s="83"/>
      <c r="Q241" s="83"/>
      <c r="R241" s="83"/>
      <c r="S241" s="83"/>
      <c r="T241" s="84"/>
      <c r="U241" s="37"/>
      <c r="V241" s="37"/>
      <c r="W241" s="37"/>
      <c r="X241" s="37"/>
      <c r="Y241" s="37"/>
      <c r="Z241" s="37"/>
      <c r="AA241" s="37"/>
      <c r="AB241" s="37"/>
      <c r="AC241" s="37"/>
      <c r="AD241" s="37"/>
      <c r="AE241" s="37"/>
      <c r="AT241" s="16" t="s">
        <v>144</v>
      </c>
      <c r="AU241" s="16" t="s">
        <v>81</v>
      </c>
    </row>
    <row r="242" s="2" customFormat="1" ht="16.5" customHeight="1">
      <c r="A242" s="37"/>
      <c r="B242" s="38"/>
      <c r="C242" s="203" t="s">
        <v>296</v>
      </c>
      <c r="D242" s="203" t="s">
        <v>138</v>
      </c>
      <c r="E242" s="204" t="s">
        <v>452</v>
      </c>
      <c r="F242" s="205" t="s">
        <v>453</v>
      </c>
      <c r="G242" s="206" t="s">
        <v>330</v>
      </c>
      <c r="H242" s="207">
        <v>47</v>
      </c>
      <c r="I242" s="208"/>
      <c r="J242" s="209">
        <f>ROUND(I242*H242,2)</f>
        <v>0</v>
      </c>
      <c r="K242" s="205" t="s">
        <v>142</v>
      </c>
      <c r="L242" s="43"/>
      <c r="M242" s="210" t="s">
        <v>19</v>
      </c>
      <c r="N242" s="211" t="s">
        <v>42</v>
      </c>
      <c r="O242" s="83"/>
      <c r="P242" s="212">
        <f>O242*H242</f>
        <v>0</v>
      </c>
      <c r="Q242" s="212">
        <v>0</v>
      </c>
      <c r="R242" s="212">
        <f>Q242*H242</f>
        <v>0</v>
      </c>
      <c r="S242" s="212">
        <v>0.0094000000000000004</v>
      </c>
      <c r="T242" s="213">
        <f>S242*H242</f>
        <v>0.44180000000000003</v>
      </c>
      <c r="U242" s="37"/>
      <c r="V242" s="37"/>
      <c r="W242" s="37"/>
      <c r="X242" s="37"/>
      <c r="Y242" s="37"/>
      <c r="Z242" s="37"/>
      <c r="AA242" s="37"/>
      <c r="AB242" s="37"/>
      <c r="AC242" s="37"/>
      <c r="AD242" s="37"/>
      <c r="AE242" s="37"/>
      <c r="AR242" s="214" t="s">
        <v>176</v>
      </c>
      <c r="AT242" s="214" t="s">
        <v>138</v>
      </c>
      <c r="AU242" s="214" t="s">
        <v>81</v>
      </c>
      <c r="AY242" s="16" t="s">
        <v>136</v>
      </c>
      <c r="BE242" s="215">
        <f>IF(N242="základní",J242,0)</f>
        <v>0</v>
      </c>
      <c r="BF242" s="215">
        <f>IF(N242="snížená",J242,0)</f>
        <v>0</v>
      </c>
      <c r="BG242" s="215">
        <f>IF(N242="zákl. přenesená",J242,0)</f>
        <v>0</v>
      </c>
      <c r="BH242" s="215">
        <f>IF(N242="sníž. přenesená",J242,0)</f>
        <v>0</v>
      </c>
      <c r="BI242" s="215">
        <f>IF(N242="nulová",J242,0)</f>
        <v>0</v>
      </c>
      <c r="BJ242" s="16" t="s">
        <v>79</v>
      </c>
      <c r="BK242" s="215">
        <f>ROUND(I242*H242,2)</f>
        <v>0</v>
      </c>
      <c r="BL242" s="16" t="s">
        <v>176</v>
      </c>
      <c r="BM242" s="214" t="s">
        <v>454</v>
      </c>
    </row>
    <row r="243" s="2" customFormat="1">
      <c r="A243" s="37"/>
      <c r="B243" s="38"/>
      <c r="C243" s="39"/>
      <c r="D243" s="216" t="s">
        <v>144</v>
      </c>
      <c r="E243" s="39"/>
      <c r="F243" s="217" t="s">
        <v>455</v>
      </c>
      <c r="G243" s="39"/>
      <c r="H243" s="39"/>
      <c r="I243" s="218"/>
      <c r="J243" s="39"/>
      <c r="K243" s="39"/>
      <c r="L243" s="43"/>
      <c r="M243" s="219"/>
      <c r="N243" s="220"/>
      <c r="O243" s="83"/>
      <c r="P243" s="83"/>
      <c r="Q243" s="83"/>
      <c r="R243" s="83"/>
      <c r="S243" s="83"/>
      <c r="T243" s="84"/>
      <c r="U243" s="37"/>
      <c r="V243" s="37"/>
      <c r="W243" s="37"/>
      <c r="X243" s="37"/>
      <c r="Y243" s="37"/>
      <c r="Z243" s="37"/>
      <c r="AA243" s="37"/>
      <c r="AB243" s="37"/>
      <c r="AC243" s="37"/>
      <c r="AD243" s="37"/>
      <c r="AE243" s="37"/>
      <c r="AT243" s="16" t="s">
        <v>144</v>
      </c>
      <c r="AU243" s="16" t="s">
        <v>81</v>
      </c>
    </row>
    <row r="244" s="2" customFormat="1" ht="16.5" customHeight="1">
      <c r="A244" s="37"/>
      <c r="B244" s="38"/>
      <c r="C244" s="203" t="s">
        <v>456</v>
      </c>
      <c r="D244" s="203" t="s">
        <v>138</v>
      </c>
      <c r="E244" s="204" t="s">
        <v>457</v>
      </c>
      <c r="F244" s="205" t="s">
        <v>458</v>
      </c>
      <c r="G244" s="206" t="s">
        <v>186</v>
      </c>
      <c r="H244" s="207">
        <v>15.300000000000001</v>
      </c>
      <c r="I244" s="208"/>
      <c r="J244" s="209">
        <f>ROUND(I244*H244,2)</f>
        <v>0</v>
      </c>
      <c r="K244" s="205" t="s">
        <v>142</v>
      </c>
      <c r="L244" s="43"/>
      <c r="M244" s="210" t="s">
        <v>19</v>
      </c>
      <c r="N244" s="211" t="s">
        <v>42</v>
      </c>
      <c r="O244" s="83"/>
      <c r="P244" s="212">
        <f>O244*H244</f>
        <v>0</v>
      </c>
      <c r="Q244" s="212">
        <v>0</v>
      </c>
      <c r="R244" s="212">
        <f>Q244*H244</f>
        <v>0</v>
      </c>
      <c r="S244" s="212">
        <v>0.0039399999999999999</v>
      </c>
      <c r="T244" s="213">
        <f>S244*H244</f>
        <v>0.060282000000000002</v>
      </c>
      <c r="U244" s="37"/>
      <c r="V244" s="37"/>
      <c r="W244" s="37"/>
      <c r="X244" s="37"/>
      <c r="Y244" s="37"/>
      <c r="Z244" s="37"/>
      <c r="AA244" s="37"/>
      <c r="AB244" s="37"/>
      <c r="AC244" s="37"/>
      <c r="AD244" s="37"/>
      <c r="AE244" s="37"/>
      <c r="AR244" s="214" t="s">
        <v>176</v>
      </c>
      <c r="AT244" s="214" t="s">
        <v>138</v>
      </c>
      <c r="AU244" s="214" t="s">
        <v>81</v>
      </c>
      <c r="AY244" s="16" t="s">
        <v>136</v>
      </c>
      <c r="BE244" s="215">
        <f>IF(N244="základní",J244,0)</f>
        <v>0</v>
      </c>
      <c r="BF244" s="215">
        <f>IF(N244="snížená",J244,0)</f>
        <v>0</v>
      </c>
      <c r="BG244" s="215">
        <f>IF(N244="zákl. přenesená",J244,0)</f>
        <v>0</v>
      </c>
      <c r="BH244" s="215">
        <f>IF(N244="sníž. přenesená",J244,0)</f>
        <v>0</v>
      </c>
      <c r="BI244" s="215">
        <f>IF(N244="nulová",J244,0)</f>
        <v>0</v>
      </c>
      <c r="BJ244" s="16" t="s">
        <v>79</v>
      </c>
      <c r="BK244" s="215">
        <f>ROUND(I244*H244,2)</f>
        <v>0</v>
      </c>
      <c r="BL244" s="16" t="s">
        <v>176</v>
      </c>
      <c r="BM244" s="214" t="s">
        <v>459</v>
      </c>
    </row>
    <row r="245" s="2" customFormat="1">
      <c r="A245" s="37"/>
      <c r="B245" s="38"/>
      <c r="C245" s="39"/>
      <c r="D245" s="216" t="s">
        <v>144</v>
      </c>
      <c r="E245" s="39"/>
      <c r="F245" s="217" t="s">
        <v>460</v>
      </c>
      <c r="G245" s="39"/>
      <c r="H245" s="39"/>
      <c r="I245" s="218"/>
      <c r="J245" s="39"/>
      <c r="K245" s="39"/>
      <c r="L245" s="43"/>
      <c r="M245" s="219"/>
      <c r="N245" s="220"/>
      <c r="O245" s="83"/>
      <c r="P245" s="83"/>
      <c r="Q245" s="83"/>
      <c r="R245" s="83"/>
      <c r="S245" s="83"/>
      <c r="T245" s="84"/>
      <c r="U245" s="37"/>
      <c r="V245" s="37"/>
      <c r="W245" s="37"/>
      <c r="X245" s="37"/>
      <c r="Y245" s="37"/>
      <c r="Z245" s="37"/>
      <c r="AA245" s="37"/>
      <c r="AB245" s="37"/>
      <c r="AC245" s="37"/>
      <c r="AD245" s="37"/>
      <c r="AE245" s="37"/>
      <c r="AT245" s="16" t="s">
        <v>144</v>
      </c>
      <c r="AU245" s="16" t="s">
        <v>81</v>
      </c>
    </row>
    <row r="246" s="12" customFormat="1" ht="22.8" customHeight="1">
      <c r="A246" s="12"/>
      <c r="B246" s="187"/>
      <c r="C246" s="188"/>
      <c r="D246" s="189" t="s">
        <v>70</v>
      </c>
      <c r="E246" s="201" t="s">
        <v>461</v>
      </c>
      <c r="F246" s="201" t="s">
        <v>462</v>
      </c>
      <c r="G246" s="188"/>
      <c r="H246" s="188"/>
      <c r="I246" s="191"/>
      <c r="J246" s="202">
        <f>BK246</f>
        <v>0</v>
      </c>
      <c r="K246" s="188"/>
      <c r="L246" s="193"/>
      <c r="M246" s="194"/>
      <c r="N246" s="195"/>
      <c r="O246" s="195"/>
      <c r="P246" s="196">
        <f>SUM(P247:P262)</f>
        <v>0</v>
      </c>
      <c r="Q246" s="195"/>
      <c r="R246" s="196">
        <f>SUM(R247:R262)</f>
        <v>0</v>
      </c>
      <c r="S246" s="195"/>
      <c r="T246" s="197">
        <f>SUM(T247:T262)</f>
        <v>13.18808136</v>
      </c>
      <c r="U246" s="12"/>
      <c r="V246" s="12"/>
      <c r="W246" s="12"/>
      <c r="X246" s="12"/>
      <c r="Y246" s="12"/>
      <c r="Z246" s="12"/>
      <c r="AA246" s="12"/>
      <c r="AB246" s="12"/>
      <c r="AC246" s="12"/>
      <c r="AD246" s="12"/>
      <c r="AE246" s="12"/>
      <c r="AR246" s="198" t="s">
        <v>81</v>
      </c>
      <c r="AT246" s="199" t="s">
        <v>70</v>
      </c>
      <c r="AU246" s="199" t="s">
        <v>79</v>
      </c>
      <c r="AY246" s="198" t="s">
        <v>136</v>
      </c>
      <c r="BK246" s="200">
        <f>SUM(BK247:BK262)</f>
        <v>0</v>
      </c>
    </row>
    <row r="247" s="2" customFormat="1" ht="16.5" customHeight="1">
      <c r="A247" s="37"/>
      <c r="B247" s="38"/>
      <c r="C247" s="203" t="s">
        <v>302</v>
      </c>
      <c r="D247" s="203" t="s">
        <v>138</v>
      </c>
      <c r="E247" s="204" t="s">
        <v>463</v>
      </c>
      <c r="F247" s="205" t="s">
        <v>464</v>
      </c>
      <c r="G247" s="206" t="s">
        <v>141</v>
      </c>
      <c r="H247" s="207">
        <v>234.602</v>
      </c>
      <c r="I247" s="208"/>
      <c r="J247" s="209">
        <f>ROUND(I247*H247,2)</f>
        <v>0</v>
      </c>
      <c r="K247" s="205" t="s">
        <v>142</v>
      </c>
      <c r="L247" s="43"/>
      <c r="M247" s="210" t="s">
        <v>19</v>
      </c>
      <c r="N247" s="211" t="s">
        <v>42</v>
      </c>
      <c r="O247" s="83"/>
      <c r="P247" s="212">
        <f>O247*H247</f>
        <v>0</v>
      </c>
      <c r="Q247" s="212">
        <v>0</v>
      </c>
      <c r="R247" s="212">
        <f>Q247*H247</f>
        <v>0</v>
      </c>
      <c r="S247" s="212">
        <v>0.044499999999999998</v>
      </c>
      <c r="T247" s="213">
        <f>S247*H247</f>
        <v>10.439788999999999</v>
      </c>
      <c r="U247" s="37"/>
      <c r="V247" s="37"/>
      <c r="W247" s="37"/>
      <c r="X247" s="37"/>
      <c r="Y247" s="37"/>
      <c r="Z247" s="37"/>
      <c r="AA247" s="37"/>
      <c r="AB247" s="37"/>
      <c r="AC247" s="37"/>
      <c r="AD247" s="37"/>
      <c r="AE247" s="37"/>
      <c r="AR247" s="214" t="s">
        <v>176</v>
      </c>
      <c r="AT247" s="214" t="s">
        <v>138</v>
      </c>
      <c r="AU247" s="214" t="s">
        <v>81</v>
      </c>
      <c r="AY247" s="16" t="s">
        <v>136</v>
      </c>
      <c r="BE247" s="215">
        <f>IF(N247="základní",J247,0)</f>
        <v>0</v>
      </c>
      <c r="BF247" s="215">
        <f>IF(N247="snížená",J247,0)</f>
        <v>0</v>
      </c>
      <c r="BG247" s="215">
        <f>IF(N247="zákl. přenesená",J247,0)</f>
        <v>0</v>
      </c>
      <c r="BH247" s="215">
        <f>IF(N247="sníž. přenesená",J247,0)</f>
        <v>0</v>
      </c>
      <c r="BI247" s="215">
        <f>IF(N247="nulová",J247,0)</f>
        <v>0</v>
      </c>
      <c r="BJ247" s="16" t="s">
        <v>79</v>
      </c>
      <c r="BK247" s="215">
        <f>ROUND(I247*H247,2)</f>
        <v>0</v>
      </c>
      <c r="BL247" s="16" t="s">
        <v>176</v>
      </c>
      <c r="BM247" s="214" t="s">
        <v>465</v>
      </c>
    </row>
    <row r="248" s="2" customFormat="1">
      <c r="A248" s="37"/>
      <c r="B248" s="38"/>
      <c r="C248" s="39"/>
      <c r="D248" s="216" t="s">
        <v>144</v>
      </c>
      <c r="E248" s="39"/>
      <c r="F248" s="217" t="s">
        <v>466</v>
      </c>
      <c r="G248" s="39"/>
      <c r="H248" s="39"/>
      <c r="I248" s="218"/>
      <c r="J248" s="39"/>
      <c r="K248" s="39"/>
      <c r="L248" s="43"/>
      <c r="M248" s="219"/>
      <c r="N248" s="220"/>
      <c r="O248" s="83"/>
      <c r="P248" s="83"/>
      <c r="Q248" s="83"/>
      <c r="R248" s="83"/>
      <c r="S248" s="83"/>
      <c r="T248" s="84"/>
      <c r="U248" s="37"/>
      <c r="V248" s="37"/>
      <c r="W248" s="37"/>
      <c r="X248" s="37"/>
      <c r="Y248" s="37"/>
      <c r="Z248" s="37"/>
      <c r="AA248" s="37"/>
      <c r="AB248" s="37"/>
      <c r="AC248" s="37"/>
      <c r="AD248" s="37"/>
      <c r="AE248" s="37"/>
      <c r="AT248" s="16" t="s">
        <v>144</v>
      </c>
      <c r="AU248" s="16" t="s">
        <v>81</v>
      </c>
    </row>
    <row r="249" s="2" customFormat="1" ht="16.5" customHeight="1">
      <c r="A249" s="37"/>
      <c r="B249" s="38"/>
      <c r="C249" s="203" t="s">
        <v>467</v>
      </c>
      <c r="D249" s="203" t="s">
        <v>138</v>
      </c>
      <c r="E249" s="204" t="s">
        <v>468</v>
      </c>
      <c r="F249" s="205" t="s">
        <v>469</v>
      </c>
      <c r="G249" s="206" t="s">
        <v>141</v>
      </c>
      <c r="H249" s="207">
        <v>234.602</v>
      </c>
      <c r="I249" s="208"/>
      <c r="J249" s="209">
        <f>ROUND(I249*H249,2)</f>
        <v>0</v>
      </c>
      <c r="K249" s="205" t="s">
        <v>142</v>
      </c>
      <c r="L249" s="43"/>
      <c r="M249" s="210" t="s">
        <v>19</v>
      </c>
      <c r="N249" s="211" t="s">
        <v>42</v>
      </c>
      <c r="O249" s="83"/>
      <c r="P249" s="212">
        <f>O249*H249</f>
        <v>0</v>
      </c>
      <c r="Q249" s="212">
        <v>0</v>
      </c>
      <c r="R249" s="212">
        <f>Q249*H249</f>
        <v>0</v>
      </c>
      <c r="S249" s="212">
        <v>0</v>
      </c>
      <c r="T249" s="213">
        <f>S249*H249</f>
        <v>0</v>
      </c>
      <c r="U249" s="37"/>
      <c r="V249" s="37"/>
      <c r="W249" s="37"/>
      <c r="X249" s="37"/>
      <c r="Y249" s="37"/>
      <c r="Z249" s="37"/>
      <c r="AA249" s="37"/>
      <c r="AB249" s="37"/>
      <c r="AC249" s="37"/>
      <c r="AD249" s="37"/>
      <c r="AE249" s="37"/>
      <c r="AR249" s="214" t="s">
        <v>176</v>
      </c>
      <c r="AT249" s="214" t="s">
        <v>138</v>
      </c>
      <c r="AU249" s="214" t="s">
        <v>81</v>
      </c>
      <c r="AY249" s="16" t="s">
        <v>136</v>
      </c>
      <c r="BE249" s="215">
        <f>IF(N249="základní",J249,0)</f>
        <v>0</v>
      </c>
      <c r="BF249" s="215">
        <f>IF(N249="snížená",J249,0)</f>
        <v>0</v>
      </c>
      <c r="BG249" s="215">
        <f>IF(N249="zákl. přenesená",J249,0)</f>
        <v>0</v>
      </c>
      <c r="BH249" s="215">
        <f>IF(N249="sníž. přenesená",J249,0)</f>
        <v>0</v>
      </c>
      <c r="BI249" s="215">
        <f>IF(N249="nulová",J249,0)</f>
        <v>0</v>
      </c>
      <c r="BJ249" s="16" t="s">
        <v>79</v>
      </c>
      <c r="BK249" s="215">
        <f>ROUND(I249*H249,2)</f>
        <v>0</v>
      </c>
      <c r="BL249" s="16" t="s">
        <v>176</v>
      </c>
      <c r="BM249" s="214" t="s">
        <v>470</v>
      </c>
    </row>
    <row r="250" s="2" customFormat="1">
      <c r="A250" s="37"/>
      <c r="B250" s="38"/>
      <c r="C250" s="39"/>
      <c r="D250" s="216" t="s">
        <v>144</v>
      </c>
      <c r="E250" s="39"/>
      <c r="F250" s="217" t="s">
        <v>471</v>
      </c>
      <c r="G250" s="39"/>
      <c r="H250" s="39"/>
      <c r="I250" s="218"/>
      <c r="J250" s="39"/>
      <c r="K250" s="39"/>
      <c r="L250" s="43"/>
      <c r="M250" s="219"/>
      <c r="N250" s="220"/>
      <c r="O250" s="83"/>
      <c r="P250" s="83"/>
      <c r="Q250" s="83"/>
      <c r="R250" s="83"/>
      <c r="S250" s="83"/>
      <c r="T250" s="84"/>
      <c r="U250" s="37"/>
      <c r="V250" s="37"/>
      <c r="W250" s="37"/>
      <c r="X250" s="37"/>
      <c r="Y250" s="37"/>
      <c r="Z250" s="37"/>
      <c r="AA250" s="37"/>
      <c r="AB250" s="37"/>
      <c r="AC250" s="37"/>
      <c r="AD250" s="37"/>
      <c r="AE250" s="37"/>
      <c r="AT250" s="16" t="s">
        <v>144</v>
      </c>
      <c r="AU250" s="16" t="s">
        <v>81</v>
      </c>
    </row>
    <row r="251" s="2" customFormat="1" ht="16.5" customHeight="1">
      <c r="A251" s="37"/>
      <c r="B251" s="38"/>
      <c r="C251" s="203" t="s">
        <v>307</v>
      </c>
      <c r="D251" s="203" t="s">
        <v>138</v>
      </c>
      <c r="E251" s="204" t="s">
        <v>472</v>
      </c>
      <c r="F251" s="205" t="s">
        <v>473</v>
      </c>
      <c r="G251" s="206" t="s">
        <v>186</v>
      </c>
      <c r="H251" s="207">
        <v>14.15</v>
      </c>
      <c r="I251" s="208"/>
      <c r="J251" s="209">
        <f>ROUND(I251*H251,2)</f>
        <v>0</v>
      </c>
      <c r="K251" s="205" t="s">
        <v>142</v>
      </c>
      <c r="L251" s="43"/>
      <c r="M251" s="210" t="s">
        <v>19</v>
      </c>
      <c r="N251" s="211" t="s">
        <v>42</v>
      </c>
      <c r="O251" s="83"/>
      <c r="P251" s="212">
        <f>O251*H251</f>
        <v>0</v>
      </c>
      <c r="Q251" s="212">
        <v>0</v>
      </c>
      <c r="R251" s="212">
        <f>Q251*H251</f>
        <v>0</v>
      </c>
      <c r="S251" s="212">
        <v>0.011469999999999999</v>
      </c>
      <c r="T251" s="213">
        <f>S251*H251</f>
        <v>0.16230049999999999</v>
      </c>
      <c r="U251" s="37"/>
      <c r="V251" s="37"/>
      <c r="W251" s="37"/>
      <c r="X251" s="37"/>
      <c r="Y251" s="37"/>
      <c r="Z251" s="37"/>
      <c r="AA251" s="37"/>
      <c r="AB251" s="37"/>
      <c r="AC251" s="37"/>
      <c r="AD251" s="37"/>
      <c r="AE251" s="37"/>
      <c r="AR251" s="214" t="s">
        <v>176</v>
      </c>
      <c r="AT251" s="214" t="s">
        <v>138</v>
      </c>
      <c r="AU251" s="214" t="s">
        <v>81</v>
      </c>
      <c r="AY251" s="16" t="s">
        <v>136</v>
      </c>
      <c r="BE251" s="215">
        <f>IF(N251="základní",J251,0)</f>
        <v>0</v>
      </c>
      <c r="BF251" s="215">
        <f>IF(N251="snížená",J251,0)</f>
        <v>0</v>
      </c>
      <c r="BG251" s="215">
        <f>IF(N251="zákl. přenesená",J251,0)</f>
        <v>0</v>
      </c>
      <c r="BH251" s="215">
        <f>IF(N251="sníž. přenesená",J251,0)</f>
        <v>0</v>
      </c>
      <c r="BI251" s="215">
        <f>IF(N251="nulová",J251,0)</f>
        <v>0</v>
      </c>
      <c r="BJ251" s="16" t="s">
        <v>79</v>
      </c>
      <c r="BK251" s="215">
        <f>ROUND(I251*H251,2)</f>
        <v>0</v>
      </c>
      <c r="BL251" s="16" t="s">
        <v>176</v>
      </c>
      <c r="BM251" s="214" t="s">
        <v>474</v>
      </c>
    </row>
    <row r="252" s="2" customFormat="1">
      <c r="A252" s="37"/>
      <c r="B252" s="38"/>
      <c r="C252" s="39"/>
      <c r="D252" s="216" t="s">
        <v>144</v>
      </c>
      <c r="E252" s="39"/>
      <c r="F252" s="217" t="s">
        <v>475</v>
      </c>
      <c r="G252" s="39"/>
      <c r="H252" s="39"/>
      <c r="I252" s="218"/>
      <c r="J252" s="39"/>
      <c r="K252" s="39"/>
      <c r="L252" s="43"/>
      <c r="M252" s="219"/>
      <c r="N252" s="220"/>
      <c r="O252" s="83"/>
      <c r="P252" s="83"/>
      <c r="Q252" s="83"/>
      <c r="R252" s="83"/>
      <c r="S252" s="83"/>
      <c r="T252" s="84"/>
      <c r="U252" s="37"/>
      <c r="V252" s="37"/>
      <c r="W252" s="37"/>
      <c r="X252" s="37"/>
      <c r="Y252" s="37"/>
      <c r="Z252" s="37"/>
      <c r="AA252" s="37"/>
      <c r="AB252" s="37"/>
      <c r="AC252" s="37"/>
      <c r="AD252" s="37"/>
      <c r="AE252" s="37"/>
      <c r="AT252" s="16" t="s">
        <v>144</v>
      </c>
      <c r="AU252" s="16" t="s">
        <v>81</v>
      </c>
    </row>
    <row r="253" s="2" customFormat="1" ht="16.5" customHeight="1">
      <c r="A253" s="37"/>
      <c r="B253" s="38"/>
      <c r="C253" s="203" t="s">
        <v>476</v>
      </c>
      <c r="D253" s="203" t="s">
        <v>138</v>
      </c>
      <c r="E253" s="204" t="s">
        <v>477</v>
      </c>
      <c r="F253" s="205" t="s">
        <v>478</v>
      </c>
      <c r="G253" s="206" t="s">
        <v>186</v>
      </c>
      <c r="H253" s="207">
        <v>14.15</v>
      </c>
      <c r="I253" s="208"/>
      <c r="J253" s="209">
        <f>ROUND(I253*H253,2)</f>
        <v>0</v>
      </c>
      <c r="K253" s="205" t="s">
        <v>142</v>
      </c>
      <c r="L253" s="43"/>
      <c r="M253" s="210" t="s">
        <v>19</v>
      </c>
      <c r="N253" s="211" t="s">
        <v>42</v>
      </c>
      <c r="O253" s="83"/>
      <c r="P253" s="212">
        <f>O253*H253</f>
        <v>0</v>
      </c>
      <c r="Q253" s="212">
        <v>0</v>
      </c>
      <c r="R253" s="212">
        <f>Q253*H253</f>
        <v>0</v>
      </c>
      <c r="S253" s="212">
        <v>0</v>
      </c>
      <c r="T253" s="213">
        <f>S253*H253</f>
        <v>0</v>
      </c>
      <c r="U253" s="37"/>
      <c r="V253" s="37"/>
      <c r="W253" s="37"/>
      <c r="X253" s="37"/>
      <c r="Y253" s="37"/>
      <c r="Z253" s="37"/>
      <c r="AA253" s="37"/>
      <c r="AB253" s="37"/>
      <c r="AC253" s="37"/>
      <c r="AD253" s="37"/>
      <c r="AE253" s="37"/>
      <c r="AR253" s="214" t="s">
        <v>176</v>
      </c>
      <c r="AT253" s="214" t="s">
        <v>138</v>
      </c>
      <c r="AU253" s="214" t="s">
        <v>81</v>
      </c>
      <c r="AY253" s="16" t="s">
        <v>136</v>
      </c>
      <c r="BE253" s="215">
        <f>IF(N253="základní",J253,0)</f>
        <v>0</v>
      </c>
      <c r="BF253" s="215">
        <f>IF(N253="snížená",J253,0)</f>
        <v>0</v>
      </c>
      <c r="BG253" s="215">
        <f>IF(N253="zákl. přenesená",J253,0)</f>
        <v>0</v>
      </c>
      <c r="BH253" s="215">
        <f>IF(N253="sníž. přenesená",J253,0)</f>
        <v>0</v>
      </c>
      <c r="BI253" s="215">
        <f>IF(N253="nulová",J253,0)</f>
        <v>0</v>
      </c>
      <c r="BJ253" s="16" t="s">
        <v>79</v>
      </c>
      <c r="BK253" s="215">
        <f>ROUND(I253*H253,2)</f>
        <v>0</v>
      </c>
      <c r="BL253" s="16" t="s">
        <v>176</v>
      </c>
      <c r="BM253" s="214" t="s">
        <v>479</v>
      </c>
    </row>
    <row r="254" s="2" customFormat="1">
      <c r="A254" s="37"/>
      <c r="B254" s="38"/>
      <c r="C254" s="39"/>
      <c r="D254" s="216" t="s">
        <v>144</v>
      </c>
      <c r="E254" s="39"/>
      <c r="F254" s="217" t="s">
        <v>480</v>
      </c>
      <c r="G254" s="39"/>
      <c r="H254" s="39"/>
      <c r="I254" s="218"/>
      <c r="J254" s="39"/>
      <c r="K254" s="39"/>
      <c r="L254" s="43"/>
      <c r="M254" s="219"/>
      <c r="N254" s="220"/>
      <c r="O254" s="83"/>
      <c r="P254" s="83"/>
      <c r="Q254" s="83"/>
      <c r="R254" s="83"/>
      <c r="S254" s="83"/>
      <c r="T254" s="84"/>
      <c r="U254" s="37"/>
      <c r="V254" s="37"/>
      <c r="W254" s="37"/>
      <c r="X254" s="37"/>
      <c r="Y254" s="37"/>
      <c r="Z254" s="37"/>
      <c r="AA254" s="37"/>
      <c r="AB254" s="37"/>
      <c r="AC254" s="37"/>
      <c r="AD254" s="37"/>
      <c r="AE254" s="37"/>
      <c r="AT254" s="16" t="s">
        <v>144</v>
      </c>
      <c r="AU254" s="16" t="s">
        <v>81</v>
      </c>
    </row>
    <row r="255" s="2" customFormat="1" ht="16.5" customHeight="1">
      <c r="A255" s="37"/>
      <c r="B255" s="38"/>
      <c r="C255" s="203" t="s">
        <v>312</v>
      </c>
      <c r="D255" s="203" t="s">
        <v>138</v>
      </c>
      <c r="E255" s="204" t="s">
        <v>481</v>
      </c>
      <c r="F255" s="205" t="s">
        <v>482</v>
      </c>
      <c r="G255" s="206" t="s">
        <v>141</v>
      </c>
      <c r="H255" s="207">
        <v>56.159999999999997</v>
      </c>
      <c r="I255" s="208"/>
      <c r="J255" s="209">
        <f>ROUND(I255*H255,2)</f>
        <v>0</v>
      </c>
      <c r="K255" s="205" t="s">
        <v>142</v>
      </c>
      <c r="L255" s="43"/>
      <c r="M255" s="210" t="s">
        <v>19</v>
      </c>
      <c r="N255" s="211" t="s">
        <v>42</v>
      </c>
      <c r="O255" s="83"/>
      <c r="P255" s="212">
        <f>O255*H255</f>
        <v>0</v>
      </c>
      <c r="Q255" s="212">
        <v>0</v>
      </c>
      <c r="R255" s="212">
        <f>Q255*H255</f>
        <v>0</v>
      </c>
      <c r="S255" s="212">
        <v>0.045080000000000002</v>
      </c>
      <c r="T255" s="213">
        <f>S255*H255</f>
        <v>2.5316928000000001</v>
      </c>
      <c r="U255" s="37"/>
      <c r="V255" s="37"/>
      <c r="W255" s="37"/>
      <c r="X255" s="37"/>
      <c r="Y255" s="37"/>
      <c r="Z255" s="37"/>
      <c r="AA255" s="37"/>
      <c r="AB255" s="37"/>
      <c r="AC255" s="37"/>
      <c r="AD255" s="37"/>
      <c r="AE255" s="37"/>
      <c r="AR255" s="214" t="s">
        <v>176</v>
      </c>
      <c r="AT255" s="214" t="s">
        <v>138</v>
      </c>
      <c r="AU255" s="214" t="s">
        <v>81</v>
      </c>
      <c r="AY255" s="16" t="s">
        <v>136</v>
      </c>
      <c r="BE255" s="215">
        <f>IF(N255="základní",J255,0)</f>
        <v>0</v>
      </c>
      <c r="BF255" s="215">
        <f>IF(N255="snížená",J255,0)</f>
        <v>0</v>
      </c>
      <c r="BG255" s="215">
        <f>IF(N255="zákl. přenesená",J255,0)</f>
        <v>0</v>
      </c>
      <c r="BH255" s="215">
        <f>IF(N255="sníž. přenesená",J255,0)</f>
        <v>0</v>
      </c>
      <c r="BI255" s="215">
        <f>IF(N255="nulová",J255,0)</f>
        <v>0</v>
      </c>
      <c r="BJ255" s="16" t="s">
        <v>79</v>
      </c>
      <c r="BK255" s="215">
        <f>ROUND(I255*H255,2)</f>
        <v>0</v>
      </c>
      <c r="BL255" s="16" t="s">
        <v>176</v>
      </c>
      <c r="BM255" s="214" t="s">
        <v>483</v>
      </c>
    </row>
    <row r="256" s="2" customFormat="1">
      <c r="A256" s="37"/>
      <c r="B256" s="38"/>
      <c r="C256" s="39"/>
      <c r="D256" s="216" t="s">
        <v>144</v>
      </c>
      <c r="E256" s="39"/>
      <c r="F256" s="217" t="s">
        <v>484</v>
      </c>
      <c r="G256" s="39"/>
      <c r="H256" s="39"/>
      <c r="I256" s="218"/>
      <c r="J256" s="39"/>
      <c r="K256" s="39"/>
      <c r="L256" s="43"/>
      <c r="M256" s="219"/>
      <c r="N256" s="220"/>
      <c r="O256" s="83"/>
      <c r="P256" s="83"/>
      <c r="Q256" s="83"/>
      <c r="R256" s="83"/>
      <c r="S256" s="83"/>
      <c r="T256" s="84"/>
      <c r="U256" s="37"/>
      <c r="V256" s="37"/>
      <c r="W256" s="37"/>
      <c r="X256" s="37"/>
      <c r="Y256" s="37"/>
      <c r="Z256" s="37"/>
      <c r="AA256" s="37"/>
      <c r="AB256" s="37"/>
      <c r="AC256" s="37"/>
      <c r="AD256" s="37"/>
      <c r="AE256" s="37"/>
      <c r="AT256" s="16" t="s">
        <v>144</v>
      </c>
      <c r="AU256" s="16" t="s">
        <v>81</v>
      </c>
    </row>
    <row r="257" s="2" customFormat="1" ht="16.5" customHeight="1">
      <c r="A257" s="37"/>
      <c r="B257" s="38"/>
      <c r="C257" s="203" t="s">
        <v>485</v>
      </c>
      <c r="D257" s="203" t="s">
        <v>138</v>
      </c>
      <c r="E257" s="204" t="s">
        <v>486</v>
      </c>
      <c r="F257" s="205" t="s">
        <v>487</v>
      </c>
      <c r="G257" s="206" t="s">
        <v>141</v>
      </c>
      <c r="H257" s="207">
        <v>56.159999999999997</v>
      </c>
      <c r="I257" s="208"/>
      <c r="J257" s="209">
        <f>ROUND(I257*H257,2)</f>
        <v>0</v>
      </c>
      <c r="K257" s="205" t="s">
        <v>142</v>
      </c>
      <c r="L257" s="43"/>
      <c r="M257" s="210" t="s">
        <v>19</v>
      </c>
      <c r="N257" s="211" t="s">
        <v>42</v>
      </c>
      <c r="O257" s="83"/>
      <c r="P257" s="212">
        <f>O257*H257</f>
        <v>0</v>
      </c>
      <c r="Q257" s="212">
        <v>0</v>
      </c>
      <c r="R257" s="212">
        <f>Q257*H257</f>
        <v>0</v>
      </c>
      <c r="S257" s="212">
        <v>0.00012999999999999999</v>
      </c>
      <c r="T257" s="213">
        <f>S257*H257</f>
        <v>0.0073007999999999988</v>
      </c>
      <c r="U257" s="37"/>
      <c r="V257" s="37"/>
      <c r="W257" s="37"/>
      <c r="X257" s="37"/>
      <c r="Y257" s="37"/>
      <c r="Z257" s="37"/>
      <c r="AA257" s="37"/>
      <c r="AB257" s="37"/>
      <c r="AC257" s="37"/>
      <c r="AD257" s="37"/>
      <c r="AE257" s="37"/>
      <c r="AR257" s="214" t="s">
        <v>176</v>
      </c>
      <c r="AT257" s="214" t="s">
        <v>138</v>
      </c>
      <c r="AU257" s="214" t="s">
        <v>81</v>
      </c>
      <c r="AY257" s="16" t="s">
        <v>136</v>
      </c>
      <c r="BE257" s="215">
        <f>IF(N257="základní",J257,0)</f>
        <v>0</v>
      </c>
      <c r="BF257" s="215">
        <f>IF(N257="snížená",J257,0)</f>
        <v>0</v>
      </c>
      <c r="BG257" s="215">
        <f>IF(N257="zákl. přenesená",J257,0)</f>
        <v>0</v>
      </c>
      <c r="BH257" s="215">
        <f>IF(N257="sníž. přenesená",J257,0)</f>
        <v>0</v>
      </c>
      <c r="BI257" s="215">
        <f>IF(N257="nulová",J257,0)</f>
        <v>0</v>
      </c>
      <c r="BJ257" s="16" t="s">
        <v>79</v>
      </c>
      <c r="BK257" s="215">
        <f>ROUND(I257*H257,2)</f>
        <v>0</v>
      </c>
      <c r="BL257" s="16" t="s">
        <v>176</v>
      </c>
      <c r="BM257" s="214" t="s">
        <v>488</v>
      </c>
    </row>
    <row r="258" s="2" customFormat="1">
      <c r="A258" s="37"/>
      <c r="B258" s="38"/>
      <c r="C258" s="39"/>
      <c r="D258" s="216" t="s">
        <v>144</v>
      </c>
      <c r="E258" s="39"/>
      <c r="F258" s="217" t="s">
        <v>489</v>
      </c>
      <c r="G258" s="39"/>
      <c r="H258" s="39"/>
      <c r="I258" s="218"/>
      <c r="J258" s="39"/>
      <c r="K258" s="39"/>
      <c r="L258" s="43"/>
      <c r="M258" s="219"/>
      <c r="N258" s="220"/>
      <c r="O258" s="83"/>
      <c r="P258" s="83"/>
      <c r="Q258" s="83"/>
      <c r="R258" s="83"/>
      <c r="S258" s="83"/>
      <c r="T258" s="84"/>
      <c r="U258" s="37"/>
      <c r="V258" s="37"/>
      <c r="W258" s="37"/>
      <c r="X258" s="37"/>
      <c r="Y258" s="37"/>
      <c r="Z258" s="37"/>
      <c r="AA258" s="37"/>
      <c r="AB258" s="37"/>
      <c r="AC258" s="37"/>
      <c r="AD258" s="37"/>
      <c r="AE258" s="37"/>
      <c r="AT258" s="16" t="s">
        <v>144</v>
      </c>
      <c r="AU258" s="16" t="s">
        <v>81</v>
      </c>
    </row>
    <row r="259" s="2" customFormat="1" ht="16.5" customHeight="1">
      <c r="A259" s="37"/>
      <c r="B259" s="38"/>
      <c r="C259" s="203" t="s">
        <v>316</v>
      </c>
      <c r="D259" s="203" t="s">
        <v>138</v>
      </c>
      <c r="E259" s="204" t="s">
        <v>490</v>
      </c>
      <c r="F259" s="205" t="s">
        <v>491</v>
      </c>
      <c r="G259" s="206" t="s">
        <v>141</v>
      </c>
      <c r="H259" s="207">
        <v>234.602</v>
      </c>
      <c r="I259" s="208"/>
      <c r="J259" s="209">
        <f>ROUND(I259*H259,2)</f>
        <v>0</v>
      </c>
      <c r="K259" s="205" t="s">
        <v>142</v>
      </c>
      <c r="L259" s="43"/>
      <c r="M259" s="210" t="s">
        <v>19</v>
      </c>
      <c r="N259" s="211" t="s">
        <v>42</v>
      </c>
      <c r="O259" s="83"/>
      <c r="P259" s="212">
        <f>O259*H259</f>
        <v>0</v>
      </c>
      <c r="Q259" s="212">
        <v>0</v>
      </c>
      <c r="R259" s="212">
        <f>Q259*H259</f>
        <v>0</v>
      </c>
      <c r="S259" s="212">
        <v>0.00012999999999999999</v>
      </c>
      <c r="T259" s="213">
        <f>S259*H259</f>
        <v>0.030498259999999999</v>
      </c>
      <c r="U259" s="37"/>
      <c r="V259" s="37"/>
      <c r="W259" s="37"/>
      <c r="X259" s="37"/>
      <c r="Y259" s="37"/>
      <c r="Z259" s="37"/>
      <c r="AA259" s="37"/>
      <c r="AB259" s="37"/>
      <c r="AC259" s="37"/>
      <c r="AD259" s="37"/>
      <c r="AE259" s="37"/>
      <c r="AR259" s="214" t="s">
        <v>176</v>
      </c>
      <c r="AT259" s="214" t="s">
        <v>138</v>
      </c>
      <c r="AU259" s="214" t="s">
        <v>81</v>
      </c>
      <c r="AY259" s="16" t="s">
        <v>136</v>
      </c>
      <c r="BE259" s="215">
        <f>IF(N259="základní",J259,0)</f>
        <v>0</v>
      </c>
      <c r="BF259" s="215">
        <f>IF(N259="snížená",J259,0)</f>
        <v>0</v>
      </c>
      <c r="BG259" s="215">
        <f>IF(N259="zákl. přenesená",J259,0)</f>
        <v>0</v>
      </c>
      <c r="BH259" s="215">
        <f>IF(N259="sníž. přenesená",J259,0)</f>
        <v>0</v>
      </c>
      <c r="BI259" s="215">
        <f>IF(N259="nulová",J259,0)</f>
        <v>0</v>
      </c>
      <c r="BJ259" s="16" t="s">
        <v>79</v>
      </c>
      <c r="BK259" s="215">
        <f>ROUND(I259*H259,2)</f>
        <v>0</v>
      </c>
      <c r="BL259" s="16" t="s">
        <v>176</v>
      </c>
      <c r="BM259" s="214" t="s">
        <v>492</v>
      </c>
    </row>
    <row r="260" s="2" customFormat="1">
      <c r="A260" s="37"/>
      <c r="B260" s="38"/>
      <c r="C260" s="39"/>
      <c r="D260" s="216" t="s">
        <v>144</v>
      </c>
      <c r="E260" s="39"/>
      <c r="F260" s="217" t="s">
        <v>493</v>
      </c>
      <c r="G260" s="39"/>
      <c r="H260" s="39"/>
      <c r="I260" s="218"/>
      <c r="J260" s="39"/>
      <c r="K260" s="39"/>
      <c r="L260" s="43"/>
      <c r="M260" s="219"/>
      <c r="N260" s="220"/>
      <c r="O260" s="83"/>
      <c r="P260" s="83"/>
      <c r="Q260" s="83"/>
      <c r="R260" s="83"/>
      <c r="S260" s="83"/>
      <c r="T260" s="84"/>
      <c r="U260" s="37"/>
      <c r="V260" s="37"/>
      <c r="W260" s="37"/>
      <c r="X260" s="37"/>
      <c r="Y260" s="37"/>
      <c r="Z260" s="37"/>
      <c r="AA260" s="37"/>
      <c r="AB260" s="37"/>
      <c r="AC260" s="37"/>
      <c r="AD260" s="37"/>
      <c r="AE260" s="37"/>
      <c r="AT260" s="16" t="s">
        <v>144</v>
      </c>
      <c r="AU260" s="16" t="s">
        <v>81</v>
      </c>
    </row>
    <row r="261" s="2" customFormat="1" ht="16.5" customHeight="1">
      <c r="A261" s="37"/>
      <c r="B261" s="38"/>
      <c r="C261" s="203" t="s">
        <v>494</v>
      </c>
      <c r="D261" s="203" t="s">
        <v>138</v>
      </c>
      <c r="E261" s="204" t="s">
        <v>495</v>
      </c>
      <c r="F261" s="205" t="s">
        <v>496</v>
      </c>
      <c r="G261" s="206" t="s">
        <v>330</v>
      </c>
      <c r="H261" s="207">
        <v>1</v>
      </c>
      <c r="I261" s="208"/>
      <c r="J261" s="209">
        <f>ROUND(I261*H261,2)</f>
        <v>0</v>
      </c>
      <c r="K261" s="205" t="s">
        <v>142</v>
      </c>
      <c r="L261" s="43"/>
      <c r="M261" s="210" t="s">
        <v>19</v>
      </c>
      <c r="N261" s="211" t="s">
        <v>42</v>
      </c>
      <c r="O261" s="83"/>
      <c r="P261" s="212">
        <f>O261*H261</f>
        <v>0</v>
      </c>
      <c r="Q261" s="212">
        <v>0</v>
      </c>
      <c r="R261" s="212">
        <f>Q261*H261</f>
        <v>0</v>
      </c>
      <c r="S261" s="212">
        <v>0.016500000000000001</v>
      </c>
      <c r="T261" s="213">
        <f>S261*H261</f>
        <v>0.016500000000000001</v>
      </c>
      <c r="U261" s="37"/>
      <c r="V261" s="37"/>
      <c r="W261" s="37"/>
      <c r="X261" s="37"/>
      <c r="Y261" s="37"/>
      <c r="Z261" s="37"/>
      <c r="AA261" s="37"/>
      <c r="AB261" s="37"/>
      <c r="AC261" s="37"/>
      <c r="AD261" s="37"/>
      <c r="AE261" s="37"/>
      <c r="AR261" s="214" t="s">
        <v>176</v>
      </c>
      <c r="AT261" s="214" t="s">
        <v>138</v>
      </c>
      <c r="AU261" s="214" t="s">
        <v>81</v>
      </c>
      <c r="AY261" s="16" t="s">
        <v>136</v>
      </c>
      <c r="BE261" s="215">
        <f>IF(N261="základní",J261,0)</f>
        <v>0</v>
      </c>
      <c r="BF261" s="215">
        <f>IF(N261="snížená",J261,0)</f>
        <v>0</v>
      </c>
      <c r="BG261" s="215">
        <f>IF(N261="zákl. přenesená",J261,0)</f>
        <v>0</v>
      </c>
      <c r="BH261" s="215">
        <f>IF(N261="sníž. přenesená",J261,0)</f>
        <v>0</v>
      </c>
      <c r="BI261" s="215">
        <f>IF(N261="nulová",J261,0)</f>
        <v>0</v>
      </c>
      <c r="BJ261" s="16" t="s">
        <v>79</v>
      </c>
      <c r="BK261" s="215">
        <f>ROUND(I261*H261,2)</f>
        <v>0</v>
      </c>
      <c r="BL261" s="16" t="s">
        <v>176</v>
      </c>
      <c r="BM261" s="214" t="s">
        <v>497</v>
      </c>
    </row>
    <row r="262" s="2" customFormat="1">
      <c r="A262" s="37"/>
      <c r="B262" s="38"/>
      <c r="C262" s="39"/>
      <c r="D262" s="216" t="s">
        <v>144</v>
      </c>
      <c r="E262" s="39"/>
      <c r="F262" s="217" t="s">
        <v>498</v>
      </c>
      <c r="G262" s="39"/>
      <c r="H262" s="39"/>
      <c r="I262" s="218"/>
      <c r="J262" s="39"/>
      <c r="K262" s="39"/>
      <c r="L262" s="43"/>
      <c r="M262" s="219"/>
      <c r="N262" s="220"/>
      <c r="O262" s="83"/>
      <c r="P262" s="83"/>
      <c r="Q262" s="83"/>
      <c r="R262" s="83"/>
      <c r="S262" s="83"/>
      <c r="T262" s="84"/>
      <c r="U262" s="37"/>
      <c r="V262" s="37"/>
      <c r="W262" s="37"/>
      <c r="X262" s="37"/>
      <c r="Y262" s="37"/>
      <c r="Z262" s="37"/>
      <c r="AA262" s="37"/>
      <c r="AB262" s="37"/>
      <c r="AC262" s="37"/>
      <c r="AD262" s="37"/>
      <c r="AE262" s="37"/>
      <c r="AT262" s="16" t="s">
        <v>144</v>
      </c>
      <c r="AU262" s="16" t="s">
        <v>81</v>
      </c>
    </row>
    <row r="263" s="12" customFormat="1" ht="22.8" customHeight="1">
      <c r="A263" s="12"/>
      <c r="B263" s="187"/>
      <c r="C263" s="188"/>
      <c r="D263" s="189" t="s">
        <v>70</v>
      </c>
      <c r="E263" s="201" t="s">
        <v>499</v>
      </c>
      <c r="F263" s="201" t="s">
        <v>500</v>
      </c>
      <c r="G263" s="188"/>
      <c r="H263" s="188"/>
      <c r="I263" s="191"/>
      <c r="J263" s="202">
        <f>BK263</f>
        <v>0</v>
      </c>
      <c r="K263" s="188"/>
      <c r="L263" s="193"/>
      <c r="M263" s="194"/>
      <c r="N263" s="195"/>
      <c r="O263" s="195"/>
      <c r="P263" s="196">
        <f>SUM(P264:P277)</f>
        <v>0</v>
      </c>
      <c r="Q263" s="195"/>
      <c r="R263" s="196">
        <f>SUM(R264:R277)</f>
        <v>0</v>
      </c>
      <c r="S263" s="195"/>
      <c r="T263" s="197">
        <f>SUM(T264:T277)</f>
        <v>0.36100600000000005</v>
      </c>
      <c r="U263" s="12"/>
      <c r="V263" s="12"/>
      <c r="W263" s="12"/>
      <c r="X263" s="12"/>
      <c r="Y263" s="12"/>
      <c r="Z263" s="12"/>
      <c r="AA263" s="12"/>
      <c r="AB263" s="12"/>
      <c r="AC263" s="12"/>
      <c r="AD263" s="12"/>
      <c r="AE263" s="12"/>
      <c r="AR263" s="198" t="s">
        <v>81</v>
      </c>
      <c r="AT263" s="199" t="s">
        <v>70</v>
      </c>
      <c r="AU263" s="199" t="s">
        <v>79</v>
      </c>
      <c r="AY263" s="198" t="s">
        <v>136</v>
      </c>
      <c r="BK263" s="200">
        <f>SUM(BK264:BK277)</f>
        <v>0</v>
      </c>
    </row>
    <row r="264" s="2" customFormat="1" ht="16.5" customHeight="1">
      <c r="A264" s="37"/>
      <c r="B264" s="38"/>
      <c r="C264" s="203" t="s">
        <v>321</v>
      </c>
      <c r="D264" s="203" t="s">
        <v>138</v>
      </c>
      <c r="E264" s="204" t="s">
        <v>501</v>
      </c>
      <c r="F264" s="205" t="s">
        <v>502</v>
      </c>
      <c r="G264" s="206" t="s">
        <v>186</v>
      </c>
      <c r="H264" s="207">
        <v>7</v>
      </c>
      <c r="I264" s="208"/>
      <c r="J264" s="209">
        <f>ROUND(I264*H264,2)</f>
        <v>0</v>
      </c>
      <c r="K264" s="205" t="s">
        <v>142</v>
      </c>
      <c r="L264" s="43"/>
      <c r="M264" s="210" t="s">
        <v>19</v>
      </c>
      <c r="N264" s="211" t="s">
        <v>42</v>
      </c>
      <c r="O264" s="83"/>
      <c r="P264" s="212">
        <f>O264*H264</f>
        <v>0</v>
      </c>
      <c r="Q264" s="212">
        <v>0</v>
      </c>
      <c r="R264" s="212">
        <f>Q264*H264</f>
        <v>0</v>
      </c>
      <c r="S264" s="212">
        <v>0.016</v>
      </c>
      <c r="T264" s="213">
        <f>S264*H264</f>
        <v>0.112</v>
      </c>
      <c r="U264" s="37"/>
      <c r="V264" s="37"/>
      <c r="W264" s="37"/>
      <c r="X264" s="37"/>
      <c r="Y264" s="37"/>
      <c r="Z264" s="37"/>
      <c r="AA264" s="37"/>
      <c r="AB264" s="37"/>
      <c r="AC264" s="37"/>
      <c r="AD264" s="37"/>
      <c r="AE264" s="37"/>
      <c r="AR264" s="214" t="s">
        <v>176</v>
      </c>
      <c r="AT264" s="214" t="s">
        <v>138</v>
      </c>
      <c r="AU264" s="214" t="s">
        <v>81</v>
      </c>
      <c r="AY264" s="16" t="s">
        <v>136</v>
      </c>
      <c r="BE264" s="215">
        <f>IF(N264="základní",J264,0)</f>
        <v>0</v>
      </c>
      <c r="BF264" s="215">
        <f>IF(N264="snížená",J264,0)</f>
        <v>0</v>
      </c>
      <c r="BG264" s="215">
        <f>IF(N264="zákl. přenesená",J264,0)</f>
        <v>0</v>
      </c>
      <c r="BH264" s="215">
        <f>IF(N264="sníž. přenesená",J264,0)</f>
        <v>0</v>
      </c>
      <c r="BI264" s="215">
        <f>IF(N264="nulová",J264,0)</f>
        <v>0</v>
      </c>
      <c r="BJ264" s="16" t="s">
        <v>79</v>
      </c>
      <c r="BK264" s="215">
        <f>ROUND(I264*H264,2)</f>
        <v>0</v>
      </c>
      <c r="BL264" s="16" t="s">
        <v>176</v>
      </c>
      <c r="BM264" s="214" t="s">
        <v>503</v>
      </c>
    </row>
    <row r="265" s="2" customFormat="1">
      <c r="A265" s="37"/>
      <c r="B265" s="38"/>
      <c r="C265" s="39"/>
      <c r="D265" s="216" t="s">
        <v>144</v>
      </c>
      <c r="E265" s="39"/>
      <c r="F265" s="217" t="s">
        <v>504</v>
      </c>
      <c r="G265" s="39"/>
      <c r="H265" s="39"/>
      <c r="I265" s="218"/>
      <c r="J265" s="39"/>
      <c r="K265" s="39"/>
      <c r="L265" s="43"/>
      <c r="M265" s="219"/>
      <c r="N265" s="220"/>
      <c r="O265" s="83"/>
      <c r="P265" s="83"/>
      <c r="Q265" s="83"/>
      <c r="R265" s="83"/>
      <c r="S265" s="83"/>
      <c r="T265" s="84"/>
      <c r="U265" s="37"/>
      <c r="V265" s="37"/>
      <c r="W265" s="37"/>
      <c r="X265" s="37"/>
      <c r="Y265" s="37"/>
      <c r="Z265" s="37"/>
      <c r="AA265" s="37"/>
      <c r="AB265" s="37"/>
      <c r="AC265" s="37"/>
      <c r="AD265" s="37"/>
      <c r="AE265" s="37"/>
      <c r="AT265" s="16" t="s">
        <v>144</v>
      </c>
      <c r="AU265" s="16" t="s">
        <v>81</v>
      </c>
    </row>
    <row r="266" s="2" customFormat="1" ht="16.5" customHeight="1">
      <c r="A266" s="37"/>
      <c r="B266" s="38"/>
      <c r="C266" s="203" t="s">
        <v>505</v>
      </c>
      <c r="D266" s="203" t="s">
        <v>138</v>
      </c>
      <c r="E266" s="204" t="s">
        <v>506</v>
      </c>
      <c r="F266" s="205" t="s">
        <v>507</v>
      </c>
      <c r="G266" s="206" t="s">
        <v>330</v>
      </c>
      <c r="H266" s="207">
        <v>16</v>
      </c>
      <c r="I266" s="208"/>
      <c r="J266" s="209">
        <f>ROUND(I266*H266,2)</f>
        <v>0</v>
      </c>
      <c r="K266" s="205" t="s">
        <v>142</v>
      </c>
      <c r="L266" s="43"/>
      <c r="M266" s="210" t="s">
        <v>19</v>
      </c>
      <c r="N266" s="211" t="s">
        <v>42</v>
      </c>
      <c r="O266" s="83"/>
      <c r="P266" s="212">
        <f>O266*H266</f>
        <v>0</v>
      </c>
      <c r="Q266" s="212">
        <v>0</v>
      </c>
      <c r="R266" s="212">
        <f>Q266*H266</f>
        <v>0</v>
      </c>
      <c r="S266" s="212">
        <v>0.0060000000000000001</v>
      </c>
      <c r="T266" s="213">
        <f>S266*H266</f>
        <v>0.096000000000000002</v>
      </c>
      <c r="U266" s="37"/>
      <c r="V266" s="37"/>
      <c r="W266" s="37"/>
      <c r="X266" s="37"/>
      <c r="Y266" s="37"/>
      <c r="Z266" s="37"/>
      <c r="AA266" s="37"/>
      <c r="AB266" s="37"/>
      <c r="AC266" s="37"/>
      <c r="AD266" s="37"/>
      <c r="AE266" s="37"/>
      <c r="AR266" s="214" t="s">
        <v>176</v>
      </c>
      <c r="AT266" s="214" t="s">
        <v>138</v>
      </c>
      <c r="AU266" s="214" t="s">
        <v>81</v>
      </c>
      <c r="AY266" s="16" t="s">
        <v>136</v>
      </c>
      <c r="BE266" s="215">
        <f>IF(N266="základní",J266,0)</f>
        <v>0</v>
      </c>
      <c r="BF266" s="215">
        <f>IF(N266="snížená",J266,0)</f>
        <v>0</v>
      </c>
      <c r="BG266" s="215">
        <f>IF(N266="zákl. přenesená",J266,0)</f>
        <v>0</v>
      </c>
      <c r="BH266" s="215">
        <f>IF(N266="sníž. přenesená",J266,0)</f>
        <v>0</v>
      </c>
      <c r="BI266" s="215">
        <f>IF(N266="nulová",J266,0)</f>
        <v>0</v>
      </c>
      <c r="BJ266" s="16" t="s">
        <v>79</v>
      </c>
      <c r="BK266" s="215">
        <f>ROUND(I266*H266,2)</f>
        <v>0</v>
      </c>
      <c r="BL266" s="16" t="s">
        <v>176</v>
      </c>
      <c r="BM266" s="214" t="s">
        <v>508</v>
      </c>
    </row>
    <row r="267" s="2" customFormat="1">
      <c r="A267" s="37"/>
      <c r="B267" s="38"/>
      <c r="C267" s="39"/>
      <c r="D267" s="216" t="s">
        <v>144</v>
      </c>
      <c r="E267" s="39"/>
      <c r="F267" s="217" t="s">
        <v>509</v>
      </c>
      <c r="G267" s="39"/>
      <c r="H267" s="39"/>
      <c r="I267" s="218"/>
      <c r="J267" s="39"/>
      <c r="K267" s="39"/>
      <c r="L267" s="43"/>
      <c r="M267" s="219"/>
      <c r="N267" s="220"/>
      <c r="O267" s="83"/>
      <c r="P267" s="83"/>
      <c r="Q267" s="83"/>
      <c r="R267" s="83"/>
      <c r="S267" s="83"/>
      <c r="T267" s="84"/>
      <c r="U267" s="37"/>
      <c r="V267" s="37"/>
      <c r="W267" s="37"/>
      <c r="X267" s="37"/>
      <c r="Y267" s="37"/>
      <c r="Z267" s="37"/>
      <c r="AA267" s="37"/>
      <c r="AB267" s="37"/>
      <c r="AC267" s="37"/>
      <c r="AD267" s="37"/>
      <c r="AE267" s="37"/>
      <c r="AT267" s="16" t="s">
        <v>144</v>
      </c>
      <c r="AU267" s="16" t="s">
        <v>81</v>
      </c>
    </row>
    <row r="268" s="2" customFormat="1" ht="16.5" customHeight="1">
      <c r="A268" s="37"/>
      <c r="B268" s="38"/>
      <c r="C268" s="203" t="s">
        <v>325</v>
      </c>
      <c r="D268" s="203" t="s">
        <v>138</v>
      </c>
      <c r="E268" s="204" t="s">
        <v>510</v>
      </c>
      <c r="F268" s="205" t="s">
        <v>511</v>
      </c>
      <c r="G268" s="206" t="s">
        <v>141</v>
      </c>
      <c r="H268" s="207">
        <v>0.23999999999999999</v>
      </c>
      <c r="I268" s="208"/>
      <c r="J268" s="209">
        <f>ROUND(I268*H268,2)</f>
        <v>0</v>
      </c>
      <c r="K268" s="205" t="s">
        <v>142</v>
      </c>
      <c r="L268" s="43"/>
      <c r="M268" s="210" t="s">
        <v>19</v>
      </c>
      <c r="N268" s="211" t="s">
        <v>42</v>
      </c>
      <c r="O268" s="83"/>
      <c r="P268" s="212">
        <f>O268*H268</f>
        <v>0</v>
      </c>
      <c r="Q268" s="212">
        <v>0</v>
      </c>
      <c r="R268" s="212">
        <f>Q268*H268</f>
        <v>0</v>
      </c>
      <c r="S268" s="212">
        <v>0.02</v>
      </c>
      <c r="T268" s="213">
        <f>S268*H268</f>
        <v>0.0047999999999999996</v>
      </c>
      <c r="U268" s="37"/>
      <c r="V268" s="37"/>
      <c r="W268" s="37"/>
      <c r="X268" s="37"/>
      <c r="Y268" s="37"/>
      <c r="Z268" s="37"/>
      <c r="AA268" s="37"/>
      <c r="AB268" s="37"/>
      <c r="AC268" s="37"/>
      <c r="AD268" s="37"/>
      <c r="AE268" s="37"/>
      <c r="AR268" s="214" t="s">
        <v>176</v>
      </c>
      <c r="AT268" s="214" t="s">
        <v>138</v>
      </c>
      <c r="AU268" s="214" t="s">
        <v>81</v>
      </c>
      <c r="AY268" s="16" t="s">
        <v>136</v>
      </c>
      <c r="BE268" s="215">
        <f>IF(N268="základní",J268,0)</f>
        <v>0</v>
      </c>
      <c r="BF268" s="215">
        <f>IF(N268="snížená",J268,0)</f>
        <v>0</v>
      </c>
      <c r="BG268" s="215">
        <f>IF(N268="zákl. přenesená",J268,0)</f>
        <v>0</v>
      </c>
      <c r="BH268" s="215">
        <f>IF(N268="sníž. přenesená",J268,0)</f>
        <v>0</v>
      </c>
      <c r="BI268" s="215">
        <f>IF(N268="nulová",J268,0)</f>
        <v>0</v>
      </c>
      <c r="BJ268" s="16" t="s">
        <v>79</v>
      </c>
      <c r="BK268" s="215">
        <f>ROUND(I268*H268,2)</f>
        <v>0</v>
      </c>
      <c r="BL268" s="16" t="s">
        <v>176</v>
      </c>
      <c r="BM268" s="214" t="s">
        <v>512</v>
      </c>
    </row>
    <row r="269" s="2" customFormat="1">
      <c r="A269" s="37"/>
      <c r="B269" s="38"/>
      <c r="C269" s="39"/>
      <c r="D269" s="216" t="s">
        <v>144</v>
      </c>
      <c r="E269" s="39"/>
      <c r="F269" s="217" t="s">
        <v>513</v>
      </c>
      <c r="G269" s="39"/>
      <c r="H269" s="39"/>
      <c r="I269" s="218"/>
      <c r="J269" s="39"/>
      <c r="K269" s="39"/>
      <c r="L269" s="43"/>
      <c r="M269" s="219"/>
      <c r="N269" s="220"/>
      <c r="O269" s="83"/>
      <c r="P269" s="83"/>
      <c r="Q269" s="83"/>
      <c r="R269" s="83"/>
      <c r="S269" s="83"/>
      <c r="T269" s="84"/>
      <c r="U269" s="37"/>
      <c r="V269" s="37"/>
      <c r="W269" s="37"/>
      <c r="X269" s="37"/>
      <c r="Y269" s="37"/>
      <c r="Z269" s="37"/>
      <c r="AA269" s="37"/>
      <c r="AB269" s="37"/>
      <c r="AC269" s="37"/>
      <c r="AD269" s="37"/>
      <c r="AE269" s="37"/>
      <c r="AT269" s="16" t="s">
        <v>144</v>
      </c>
      <c r="AU269" s="16" t="s">
        <v>81</v>
      </c>
    </row>
    <row r="270" s="2" customFormat="1" ht="16.5" customHeight="1">
      <c r="A270" s="37"/>
      <c r="B270" s="38"/>
      <c r="C270" s="203" t="s">
        <v>514</v>
      </c>
      <c r="D270" s="203" t="s">
        <v>138</v>
      </c>
      <c r="E270" s="204" t="s">
        <v>515</v>
      </c>
      <c r="F270" s="205" t="s">
        <v>516</v>
      </c>
      <c r="G270" s="206" t="s">
        <v>186</v>
      </c>
      <c r="H270" s="207">
        <v>2</v>
      </c>
      <c r="I270" s="208"/>
      <c r="J270" s="209">
        <f>ROUND(I270*H270,2)</f>
        <v>0</v>
      </c>
      <c r="K270" s="205" t="s">
        <v>142</v>
      </c>
      <c r="L270" s="43"/>
      <c r="M270" s="210" t="s">
        <v>19</v>
      </c>
      <c r="N270" s="211" t="s">
        <v>42</v>
      </c>
      <c r="O270" s="83"/>
      <c r="P270" s="212">
        <f>O270*H270</f>
        <v>0</v>
      </c>
      <c r="Q270" s="212">
        <v>0</v>
      </c>
      <c r="R270" s="212">
        <f>Q270*H270</f>
        <v>0</v>
      </c>
      <c r="S270" s="212">
        <v>0.00020000000000000001</v>
      </c>
      <c r="T270" s="213">
        <f>S270*H270</f>
        <v>0.00040000000000000002</v>
      </c>
      <c r="U270" s="37"/>
      <c r="V270" s="37"/>
      <c r="W270" s="37"/>
      <c r="X270" s="37"/>
      <c r="Y270" s="37"/>
      <c r="Z270" s="37"/>
      <c r="AA270" s="37"/>
      <c r="AB270" s="37"/>
      <c r="AC270" s="37"/>
      <c r="AD270" s="37"/>
      <c r="AE270" s="37"/>
      <c r="AR270" s="214" t="s">
        <v>176</v>
      </c>
      <c r="AT270" s="214" t="s">
        <v>138</v>
      </c>
      <c r="AU270" s="214" t="s">
        <v>81</v>
      </c>
      <c r="AY270" s="16" t="s">
        <v>136</v>
      </c>
      <c r="BE270" s="215">
        <f>IF(N270="základní",J270,0)</f>
        <v>0</v>
      </c>
      <c r="BF270" s="215">
        <f>IF(N270="snížená",J270,0)</f>
        <v>0</v>
      </c>
      <c r="BG270" s="215">
        <f>IF(N270="zákl. přenesená",J270,0)</f>
        <v>0</v>
      </c>
      <c r="BH270" s="215">
        <f>IF(N270="sníž. přenesená",J270,0)</f>
        <v>0</v>
      </c>
      <c r="BI270" s="215">
        <f>IF(N270="nulová",J270,0)</f>
        <v>0</v>
      </c>
      <c r="BJ270" s="16" t="s">
        <v>79</v>
      </c>
      <c r="BK270" s="215">
        <f>ROUND(I270*H270,2)</f>
        <v>0</v>
      </c>
      <c r="BL270" s="16" t="s">
        <v>176</v>
      </c>
      <c r="BM270" s="214" t="s">
        <v>517</v>
      </c>
    </row>
    <row r="271" s="2" customFormat="1">
      <c r="A271" s="37"/>
      <c r="B271" s="38"/>
      <c r="C271" s="39"/>
      <c r="D271" s="216" t="s">
        <v>144</v>
      </c>
      <c r="E271" s="39"/>
      <c r="F271" s="217" t="s">
        <v>518</v>
      </c>
      <c r="G271" s="39"/>
      <c r="H271" s="39"/>
      <c r="I271" s="218"/>
      <c r="J271" s="39"/>
      <c r="K271" s="39"/>
      <c r="L271" s="43"/>
      <c r="M271" s="219"/>
      <c r="N271" s="220"/>
      <c r="O271" s="83"/>
      <c r="P271" s="83"/>
      <c r="Q271" s="83"/>
      <c r="R271" s="83"/>
      <c r="S271" s="83"/>
      <c r="T271" s="84"/>
      <c r="U271" s="37"/>
      <c r="V271" s="37"/>
      <c r="W271" s="37"/>
      <c r="X271" s="37"/>
      <c r="Y271" s="37"/>
      <c r="Z271" s="37"/>
      <c r="AA271" s="37"/>
      <c r="AB271" s="37"/>
      <c r="AC271" s="37"/>
      <c r="AD271" s="37"/>
      <c r="AE271" s="37"/>
      <c r="AT271" s="16" t="s">
        <v>144</v>
      </c>
      <c r="AU271" s="16" t="s">
        <v>81</v>
      </c>
    </row>
    <row r="272" s="2" customFormat="1" ht="16.5" customHeight="1">
      <c r="A272" s="37"/>
      <c r="B272" s="38"/>
      <c r="C272" s="203" t="s">
        <v>331</v>
      </c>
      <c r="D272" s="203" t="s">
        <v>138</v>
      </c>
      <c r="E272" s="204" t="s">
        <v>519</v>
      </c>
      <c r="F272" s="205" t="s">
        <v>520</v>
      </c>
      <c r="G272" s="206" t="s">
        <v>141</v>
      </c>
      <c r="H272" s="207">
        <v>2.1000000000000001</v>
      </c>
      <c r="I272" s="208"/>
      <c r="J272" s="209">
        <f>ROUND(I272*H272,2)</f>
        <v>0</v>
      </c>
      <c r="K272" s="205" t="s">
        <v>142</v>
      </c>
      <c r="L272" s="43"/>
      <c r="M272" s="210" t="s">
        <v>19</v>
      </c>
      <c r="N272" s="211" t="s">
        <v>42</v>
      </c>
      <c r="O272" s="83"/>
      <c r="P272" s="212">
        <f>O272*H272</f>
        <v>0</v>
      </c>
      <c r="Q272" s="212">
        <v>0</v>
      </c>
      <c r="R272" s="212">
        <f>Q272*H272</f>
        <v>0</v>
      </c>
      <c r="S272" s="212">
        <v>0.040000000000000001</v>
      </c>
      <c r="T272" s="213">
        <f>S272*H272</f>
        <v>0.084000000000000005</v>
      </c>
      <c r="U272" s="37"/>
      <c r="V272" s="37"/>
      <c r="W272" s="37"/>
      <c r="X272" s="37"/>
      <c r="Y272" s="37"/>
      <c r="Z272" s="37"/>
      <c r="AA272" s="37"/>
      <c r="AB272" s="37"/>
      <c r="AC272" s="37"/>
      <c r="AD272" s="37"/>
      <c r="AE272" s="37"/>
      <c r="AR272" s="214" t="s">
        <v>176</v>
      </c>
      <c r="AT272" s="214" t="s">
        <v>138</v>
      </c>
      <c r="AU272" s="214" t="s">
        <v>81</v>
      </c>
      <c r="AY272" s="16" t="s">
        <v>136</v>
      </c>
      <c r="BE272" s="215">
        <f>IF(N272="základní",J272,0)</f>
        <v>0</v>
      </c>
      <c r="BF272" s="215">
        <f>IF(N272="snížená",J272,0)</f>
        <v>0</v>
      </c>
      <c r="BG272" s="215">
        <f>IF(N272="zákl. přenesená",J272,0)</f>
        <v>0</v>
      </c>
      <c r="BH272" s="215">
        <f>IF(N272="sníž. přenesená",J272,0)</f>
        <v>0</v>
      </c>
      <c r="BI272" s="215">
        <f>IF(N272="nulová",J272,0)</f>
        <v>0</v>
      </c>
      <c r="BJ272" s="16" t="s">
        <v>79</v>
      </c>
      <c r="BK272" s="215">
        <f>ROUND(I272*H272,2)</f>
        <v>0</v>
      </c>
      <c r="BL272" s="16" t="s">
        <v>176</v>
      </c>
      <c r="BM272" s="214" t="s">
        <v>521</v>
      </c>
    </row>
    <row r="273" s="2" customFormat="1">
      <c r="A273" s="37"/>
      <c r="B273" s="38"/>
      <c r="C273" s="39"/>
      <c r="D273" s="216" t="s">
        <v>144</v>
      </c>
      <c r="E273" s="39"/>
      <c r="F273" s="217" t="s">
        <v>522</v>
      </c>
      <c r="G273" s="39"/>
      <c r="H273" s="39"/>
      <c r="I273" s="218"/>
      <c r="J273" s="39"/>
      <c r="K273" s="39"/>
      <c r="L273" s="43"/>
      <c r="M273" s="219"/>
      <c r="N273" s="220"/>
      <c r="O273" s="83"/>
      <c r="P273" s="83"/>
      <c r="Q273" s="83"/>
      <c r="R273" s="83"/>
      <c r="S273" s="83"/>
      <c r="T273" s="84"/>
      <c r="U273" s="37"/>
      <c r="V273" s="37"/>
      <c r="W273" s="37"/>
      <c r="X273" s="37"/>
      <c r="Y273" s="37"/>
      <c r="Z273" s="37"/>
      <c r="AA273" s="37"/>
      <c r="AB273" s="37"/>
      <c r="AC273" s="37"/>
      <c r="AD273" s="37"/>
      <c r="AE273" s="37"/>
      <c r="AT273" s="16" t="s">
        <v>144</v>
      </c>
      <c r="AU273" s="16" t="s">
        <v>81</v>
      </c>
    </row>
    <row r="274" s="2" customFormat="1" ht="16.5" customHeight="1">
      <c r="A274" s="37"/>
      <c r="B274" s="38"/>
      <c r="C274" s="203" t="s">
        <v>523</v>
      </c>
      <c r="D274" s="203" t="s">
        <v>138</v>
      </c>
      <c r="E274" s="204" t="s">
        <v>524</v>
      </c>
      <c r="F274" s="205" t="s">
        <v>525</v>
      </c>
      <c r="G274" s="206" t="s">
        <v>330</v>
      </c>
      <c r="H274" s="207">
        <v>1</v>
      </c>
      <c r="I274" s="208"/>
      <c r="J274" s="209">
        <f>ROUND(I274*H274,2)</f>
        <v>0</v>
      </c>
      <c r="K274" s="205" t="s">
        <v>142</v>
      </c>
      <c r="L274" s="43"/>
      <c r="M274" s="210" t="s">
        <v>19</v>
      </c>
      <c r="N274" s="211" t="s">
        <v>42</v>
      </c>
      <c r="O274" s="83"/>
      <c r="P274" s="212">
        <f>O274*H274</f>
        <v>0</v>
      </c>
      <c r="Q274" s="212">
        <v>0</v>
      </c>
      <c r="R274" s="212">
        <f>Q274*H274</f>
        <v>0</v>
      </c>
      <c r="S274" s="212">
        <v>0.02</v>
      </c>
      <c r="T274" s="213">
        <f>S274*H274</f>
        <v>0.02</v>
      </c>
      <c r="U274" s="37"/>
      <c r="V274" s="37"/>
      <c r="W274" s="37"/>
      <c r="X274" s="37"/>
      <c r="Y274" s="37"/>
      <c r="Z274" s="37"/>
      <c r="AA274" s="37"/>
      <c r="AB274" s="37"/>
      <c r="AC274" s="37"/>
      <c r="AD274" s="37"/>
      <c r="AE274" s="37"/>
      <c r="AR274" s="214" t="s">
        <v>176</v>
      </c>
      <c r="AT274" s="214" t="s">
        <v>138</v>
      </c>
      <c r="AU274" s="214" t="s">
        <v>81</v>
      </c>
      <c r="AY274" s="16" t="s">
        <v>136</v>
      </c>
      <c r="BE274" s="215">
        <f>IF(N274="základní",J274,0)</f>
        <v>0</v>
      </c>
      <c r="BF274" s="215">
        <f>IF(N274="snížená",J274,0)</f>
        <v>0</v>
      </c>
      <c r="BG274" s="215">
        <f>IF(N274="zákl. přenesená",J274,0)</f>
        <v>0</v>
      </c>
      <c r="BH274" s="215">
        <f>IF(N274="sníž. přenesená",J274,0)</f>
        <v>0</v>
      </c>
      <c r="BI274" s="215">
        <f>IF(N274="nulová",J274,0)</f>
        <v>0</v>
      </c>
      <c r="BJ274" s="16" t="s">
        <v>79</v>
      </c>
      <c r="BK274" s="215">
        <f>ROUND(I274*H274,2)</f>
        <v>0</v>
      </c>
      <c r="BL274" s="16" t="s">
        <v>176</v>
      </c>
      <c r="BM274" s="214" t="s">
        <v>526</v>
      </c>
    </row>
    <row r="275" s="2" customFormat="1">
      <c r="A275" s="37"/>
      <c r="B275" s="38"/>
      <c r="C275" s="39"/>
      <c r="D275" s="216" t="s">
        <v>144</v>
      </c>
      <c r="E275" s="39"/>
      <c r="F275" s="217" t="s">
        <v>527</v>
      </c>
      <c r="G275" s="39"/>
      <c r="H275" s="39"/>
      <c r="I275" s="218"/>
      <c r="J275" s="39"/>
      <c r="K275" s="39"/>
      <c r="L275" s="43"/>
      <c r="M275" s="219"/>
      <c r="N275" s="220"/>
      <c r="O275" s="83"/>
      <c r="P275" s="83"/>
      <c r="Q275" s="83"/>
      <c r="R275" s="83"/>
      <c r="S275" s="83"/>
      <c r="T275" s="84"/>
      <c r="U275" s="37"/>
      <c r="V275" s="37"/>
      <c r="W275" s="37"/>
      <c r="X275" s="37"/>
      <c r="Y275" s="37"/>
      <c r="Z275" s="37"/>
      <c r="AA275" s="37"/>
      <c r="AB275" s="37"/>
      <c r="AC275" s="37"/>
      <c r="AD275" s="37"/>
      <c r="AE275" s="37"/>
      <c r="AT275" s="16" t="s">
        <v>144</v>
      </c>
      <c r="AU275" s="16" t="s">
        <v>81</v>
      </c>
    </row>
    <row r="276" s="2" customFormat="1" ht="16.5" customHeight="1">
      <c r="A276" s="37"/>
      <c r="B276" s="38"/>
      <c r="C276" s="203" t="s">
        <v>337</v>
      </c>
      <c r="D276" s="203" t="s">
        <v>138</v>
      </c>
      <c r="E276" s="204" t="s">
        <v>528</v>
      </c>
      <c r="F276" s="205" t="s">
        <v>529</v>
      </c>
      <c r="G276" s="206" t="s">
        <v>530</v>
      </c>
      <c r="H276" s="207">
        <v>43.805999999999997</v>
      </c>
      <c r="I276" s="208"/>
      <c r="J276" s="209">
        <f>ROUND(I276*H276,2)</f>
        <v>0</v>
      </c>
      <c r="K276" s="205" t="s">
        <v>142</v>
      </c>
      <c r="L276" s="43"/>
      <c r="M276" s="210" t="s">
        <v>19</v>
      </c>
      <c r="N276" s="211" t="s">
        <v>42</v>
      </c>
      <c r="O276" s="83"/>
      <c r="P276" s="212">
        <f>O276*H276</f>
        <v>0</v>
      </c>
      <c r="Q276" s="212">
        <v>0</v>
      </c>
      <c r="R276" s="212">
        <f>Q276*H276</f>
        <v>0</v>
      </c>
      <c r="S276" s="212">
        <v>0.001</v>
      </c>
      <c r="T276" s="213">
        <f>S276*H276</f>
        <v>0.043805999999999998</v>
      </c>
      <c r="U276" s="37"/>
      <c r="V276" s="37"/>
      <c r="W276" s="37"/>
      <c r="X276" s="37"/>
      <c r="Y276" s="37"/>
      <c r="Z276" s="37"/>
      <c r="AA276" s="37"/>
      <c r="AB276" s="37"/>
      <c r="AC276" s="37"/>
      <c r="AD276" s="37"/>
      <c r="AE276" s="37"/>
      <c r="AR276" s="214" t="s">
        <v>176</v>
      </c>
      <c r="AT276" s="214" t="s">
        <v>138</v>
      </c>
      <c r="AU276" s="214" t="s">
        <v>81</v>
      </c>
      <c r="AY276" s="16" t="s">
        <v>136</v>
      </c>
      <c r="BE276" s="215">
        <f>IF(N276="základní",J276,0)</f>
        <v>0</v>
      </c>
      <c r="BF276" s="215">
        <f>IF(N276="snížená",J276,0)</f>
        <v>0</v>
      </c>
      <c r="BG276" s="215">
        <f>IF(N276="zákl. přenesená",J276,0)</f>
        <v>0</v>
      </c>
      <c r="BH276" s="215">
        <f>IF(N276="sníž. přenesená",J276,0)</f>
        <v>0</v>
      </c>
      <c r="BI276" s="215">
        <f>IF(N276="nulová",J276,0)</f>
        <v>0</v>
      </c>
      <c r="BJ276" s="16" t="s">
        <v>79</v>
      </c>
      <c r="BK276" s="215">
        <f>ROUND(I276*H276,2)</f>
        <v>0</v>
      </c>
      <c r="BL276" s="16" t="s">
        <v>176</v>
      </c>
      <c r="BM276" s="214" t="s">
        <v>531</v>
      </c>
    </row>
    <row r="277" s="2" customFormat="1">
      <c r="A277" s="37"/>
      <c r="B277" s="38"/>
      <c r="C277" s="39"/>
      <c r="D277" s="216" t="s">
        <v>144</v>
      </c>
      <c r="E277" s="39"/>
      <c r="F277" s="217" t="s">
        <v>532</v>
      </c>
      <c r="G277" s="39"/>
      <c r="H277" s="39"/>
      <c r="I277" s="218"/>
      <c r="J277" s="39"/>
      <c r="K277" s="39"/>
      <c r="L277" s="43"/>
      <c r="M277" s="219"/>
      <c r="N277" s="220"/>
      <c r="O277" s="83"/>
      <c r="P277" s="83"/>
      <c r="Q277" s="83"/>
      <c r="R277" s="83"/>
      <c r="S277" s="83"/>
      <c r="T277" s="84"/>
      <c r="U277" s="37"/>
      <c r="V277" s="37"/>
      <c r="W277" s="37"/>
      <c r="X277" s="37"/>
      <c r="Y277" s="37"/>
      <c r="Z277" s="37"/>
      <c r="AA277" s="37"/>
      <c r="AB277" s="37"/>
      <c r="AC277" s="37"/>
      <c r="AD277" s="37"/>
      <c r="AE277" s="37"/>
      <c r="AT277" s="16" t="s">
        <v>144</v>
      </c>
      <c r="AU277" s="16" t="s">
        <v>81</v>
      </c>
    </row>
    <row r="278" s="12" customFormat="1" ht="22.8" customHeight="1">
      <c r="A278" s="12"/>
      <c r="B278" s="187"/>
      <c r="C278" s="188"/>
      <c r="D278" s="189" t="s">
        <v>70</v>
      </c>
      <c r="E278" s="201" t="s">
        <v>533</v>
      </c>
      <c r="F278" s="201" t="s">
        <v>534</v>
      </c>
      <c r="G278" s="188"/>
      <c r="H278" s="188"/>
      <c r="I278" s="191"/>
      <c r="J278" s="202">
        <f>BK278</f>
        <v>0</v>
      </c>
      <c r="K278" s="188"/>
      <c r="L278" s="193"/>
      <c r="M278" s="194"/>
      <c r="N278" s="195"/>
      <c r="O278" s="195"/>
      <c r="P278" s="196">
        <f>SUM(P279:P282)</f>
        <v>0</v>
      </c>
      <c r="Q278" s="195"/>
      <c r="R278" s="196">
        <f>SUM(R279:R282)</f>
        <v>0</v>
      </c>
      <c r="S278" s="195"/>
      <c r="T278" s="197">
        <f>SUM(T279:T282)</f>
        <v>0.86635700000000004</v>
      </c>
      <c r="U278" s="12"/>
      <c r="V278" s="12"/>
      <c r="W278" s="12"/>
      <c r="X278" s="12"/>
      <c r="Y278" s="12"/>
      <c r="Z278" s="12"/>
      <c r="AA278" s="12"/>
      <c r="AB278" s="12"/>
      <c r="AC278" s="12"/>
      <c r="AD278" s="12"/>
      <c r="AE278" s="12"/>
      <c r="AR278" s="198" t="s">
        <v>81</v>
      </c>
      <c r="AT278" s="199" t="s">
        <v>70</v>
      </c>
      <c r="AU278" s="199" t="s">
        <v>79</v>
      </c>
      <c r="AY278" s="198" t="s">
        <v>136</v>
      </c>
      <c r="BK278" s="200">
        <f>SUM(BK279:BK282)</f>
        <v>0</v>
      </c>
    </row>
    <row r="279" s="2" customFormat="1" ht="16.5" customHeight="1">
      <c r="A279" s="37"/>
      <c r="B279" s="38"/>
      <c r="C279" s="203" t="s">
        <v>535</v>
      </c>
      <c r="D279" s="203" t="s">
        <v>138</v>
      </c>
      <c r="E279" s="204" t="s">
        <v>536</v>
      </c>
      <c r="F279" s="205" t="s">
        <v>537</v>
      </c>
      <c r="G279" s="206" t="s">
        <v>141</v>
      </c>
      <c r="H279" s="207">
        <v>302.60000000000002</v>
      </c>
      <c r="I279" s="208"/>
      <c r="J279" s="209">
        <f>ROUND(I279*H279,2)</f>
        <v>0</v>
      </c>
      <c r="K279" s="205" t="s">
        <v>142</v>
      </c>
      <c r="L279" s="43"/>
      <c r="M279" s="210" t="s">
        <v>19</v>
      </c>
      <c r="N279" s="211" t="s">
        <v>42</v>
      </c>
      <c r="O279" s="83"/>
      <c r="P279" s="212">
        <f>O279*H279</f>
        <v>0</v>
      </c>
      <c r="Q279" s="212">
        <v>0</v>
      </c>
      <c r="R279" s="212">
        <f>Q279*H279</f>
        <v>0</v>
      </c>
      <c r="S279" s="212">
        <v>0.0025000000000000001</v>
      </c>
      <c r="T279" s="213">
        <f>S279*H279</f>
        <v>0.75650000000000006</v>
      </c>
      <c r="U279" s="37"/>
      <c r="V279" s="37"/>
      <c r="W279" s="37"/>
      <c r="X279" s="37"/>
      <c r="Y279" s="37"/>
      <c r="Z279" s="37"/>
      <c r="AA279" s="37"/>
      <c r="AB279" s="37"/>
      <c r="AC279" s="37"/>
      <c r="AD279" s="37"/>
      <c r="AE279" s="37"/>
      <c r="AR279" s="214" t="s">
        <v>176</v>
      </c>
      <c r="AT279" s="214" t="s">
        <v>138</v>
      </c>
      <c r="AU279" s="214" t="s">
        <v>81</v>
      </c>
      <c r="AY279" s="16" t="s">
        <v>136</v>
      </c>
      <c r="BE279" s="215">
        <f>IF(N279="základní",J279,0)</f>
        <v>0</v>
      </c>
      <c r="BF279" s="215">
        <f>IF(N279="snížená",J279,0)</f>
        <v>0</v>
      </c>
      <c r="BG279" s="215">
        <f>IF(N279="zákl. přenesená",J279,0)</f>
        <v>0</v>
      </c>
      <c r="BH279" s="215">
        <f>IF(N279="sníž. přenesená",J279,0)</f>
        <v>0</v>
      </c>
      <c r="BI279" s="215">
        <f>IF(N279="nulová",J279,0)</f>
        <v>0</v>
      </c>
      <c r="BJ279" s="16" t="s">
        <v>79</v>
      </c>
      <c r="BK279" s="215">
        <f>ROUND(I279*H279,2)</f>
        <v>0</v>
      </c>
      <c r="BL279" s="16" t="s">
        <v>176</v>
      </c>
      <c r="BM279" s="214" t="s">
        <v>538</v>
      </c>
    </row>
    <row r="280" s="2" customFormat="1">
      <c r="A280" s="37"/>
      <c r="B280" s="38"/>
      <c r="C280" s="39"/>
      <c r="D280" s="216" t="s">
        <v>144</v>
      </c>
      <c r="E280" s="39"/>
      <c r="F280" s="217" t="s">
        <v>539</v>
      </c>
      <c r="G280" s="39"/>
      <c r="H280" s="39"/>
      <c r="I280" s="218"/>
      <c r="J280" s="39"/>
      <c r="K280" s="39"/>
      <c r="L280" s="43"/>
      <c r="M280" s="219"/>
      <c r="N280" s="220"/>
      <c r="O280" s="83"/>
      <c r="P280" s="83"/>
      <c r="Q280" s="83"/>
      <c r="R280" s="83"/>
      <c r="S280" s="83"/>
      <c r="T280" s="84"/>
      <c r="U280" s="37"/>
      <c r="V280" s="37"/>
      <c r="W280" s="37"/>
      <c r="X280" s="37"/>
      <c r="Y280" s="37"/>
      <c r="Z280" s="37"/>
      <c r="AA280" s="37"/>
      <c r="AB280" s="37"/>
      <c r="AC280" s="37"/>
      <c r="AD280" s="37"/>
      <c r="AE280" s="37"/>
      <c r="AT280" s="16" t="s">
        <v>144</v>
      </c>
      <c r="AU280" s="16" t="s">
        <v>81</v>
      </c>
    </row>
    <row r="281" s="2" customFormat="1" ht="16.5" customHeight="1">
      <c r="A281" s="37"/>
      <c r="B281" s="38"/>
      <c r="C281" s="203" t="s">
        <v>344</v>
      </c>
      <c r="D281" s="203" t="s">
        <v>138</v>
      </c>
      <c r="E281" s="204" t="s">
        <v>540</v>
      </c>
      <c r="F281" s="205" t="s">
        <v>541</v>
      </c>
      <c r="G281" s="206" t="s">
        <v>186</v>
      </c>
      <c r="H281" s="207">
        <v>366.19</v>
      </c>
      <c r="I281" s="208"/>
      <c r="J281" s="209">
        <f>ROUND(I281*H281,2)</f>
        <v>0</v>
      </c>
      <c r="K281" s="205" t="s">
        <v>142</v>
      </c>
      <c r="L281" s="43"/>
      <c r="M281" s="210" t="s">
        <v>19</v>
      </c>
      <c r="N281" s="211" t="s">
        <v>42</v>
      </c>
      <c r="O281" s="83"/>
      <c r="P281" s="212">
        <f>O281*H281</f>
        <v>0</v>
      </c>
      <c r="Q281" s="212">
        <v>0</v>
      </c>
      <c r="R281" s="212">
        <f>Q281*H281</f>
        <v>0</v>
      </c>
      <c r="S281" s="212">
        <v>0.00029999999999999997</v>
      </c>
      <c r="T281" s="213">
        <f>S281*H281</f>
        <v>0.109857</v>
      </c>
      <c r="U281" s="37"/>
      <c r="V281" s="37"/>
      <c r="W281" s="37"/>
      <c r="X281" s="37"/>
      <c r="Y281" s="37"/>
      <c r="Z281" s="37"/>
      <c r="AA281" s="37"/>
      <c r="AB281" s="37"/>
      <c r="AC281" s="37"/>
      <c r="AD281" s="37"/>
      <c r="AE281" s="37"/>
      <c r="AR281" s="214" t="s">
        <v>176</v>
      </c>
      <c r="AT281" s="214" t="s">
        <v>138</v>
      </c>
      <c r="AU281" s="214" t="s">
        <v>81</v>
      </c>
      <c r="AY281" s="16" t="s">
        <v>136</v>
      </c>
      <c r="BE281" s="215">
        <f>IF(N281="základní",J281,0)</f>
        <v>0</v>
      </c>
      <c r="BF281" s="215">
        <f>IF(N281="snížená",J281,0)</f>
        <v>0</v>
      </c>
      <c r="BG281" s="215">
        <f>IF(N281="zákl. přenesená",J281,0)</f>
        <v>0</v>
      </c>
      <c r="BH281" s="215">
        <f>IF(N281="sníž. přenesená",J281,0)</f>
        <v>0</v>
      </c>
      <c r="BI281" s="215">
        <f>IF(N281="nulová",J281,0)</f>
        <v>0</v>
      </c>
      <c r="BJ281" s="16" t="s">
        <v>79</v>
      </c>
      <c r="BK281" s="215">
        <f>ROUND(I281*H281,2)</f>
        <v>0</v>
      </c>
      <c r="BL281" s="16" t="s">
        <v>176</v>
      </c>
      <c r="BM281" s="214" t="s">
        <v>542</v>
      </c>
    </row>
    <row r="282" s="2" customFormat="1">
      <c r="A282" s="37"/>
      <c r="B282" s="38"/>
      <c r="C282" s="39"/>
      <c r="D282" s="216" t="s">
        <v>144</v>
      </c>
      <c r="E282" s="39"/>
      <c r="F282" s="217" t="s">
        <v>543</v>
      </c>
      <c r="G282" s="39"/>
      <c r="H282" s="39"/>
      <c r="I282" s="218"/>
      <c r="J282" s="39"/>
      <c r="K282" s="39"/>
      <c r="L282" s="43"/>
      <c r="M282" s="219"/>
      <c r="N282" s="220"/>
      <c r="O282" s="83"/>
      <c r="P282" s="83"/>
      <c r="Q282" s="83"/>
      <c r="R282" s="83"/>
      <c r="S282" s="83"/>
      <c r="T282" s="84"/>
      <c r="U282" s="37"/>
      <c r="V282" s="37"/>
      <c r="W282" s="37"/>
      <c r="X282" s="37"/>
      <c r="Y282" s="37"/>
      <c r="Z282" s="37"/>
      <c r="AA282" s="37"/>
      <c r="AB282" s="37"/>
      <c r="AC282" s="37"/>
      <c r="AD282" s="37"/>
      <c r="AE282" s="37"/>
      <c r="AT282" s="16" t="s">
        <v>144</v>
      </c>
      <c r="AU282" s="16" t="s">
        <v>81</v>
      </c>
    </row>
    <row r="283" s="12" customFormat="1" ht="25.92" customHeight="1">
      <c r="A283" s="12"/>
      <c r="B283" s="187"/>
      <c r="C283" s="188"/>
      <c r="D283" s="189" t="s">
        <v>70</v>
      </c>
      <c r="E283" s="190" t="s">
        <v>544</v>
      </c>
      <c r="F283" s="190" t="s">
        <v>545</v>
      </c>
      <c r="G283" s="188"/>
      <c r="H283" s="188"/>
      <c r="I283" s="191"/>
      <c r="J283" s="192">
        <f>BK283</f>
        <v>0</v>
      </c>
      <c r="K283" s="188"/>
      <c r="L283" s="193"/>
      <c r="M283" s="194"/>
      <c r="N283" s="195"/>
      <c r="O283" s="195"/>
      <c r="P283" s="196">
        <f>P284+P295+P298</f>
        <v>0</v>
      </c>
      <c r="Q283" s="195"/>
      <c r="R283" s="196">
        <f>R284+R295+R298</f>
        <v>0</v>
      </c>
      <c r="S283" s="195"/>
      <c r="T283" s="197">
        <f>T284+T295+T298</f>
        <v>4.7731900000000005</v>
      </c>
      <c r="U283" s="12"/>
      <c r="V283" s="12"/>
      <c r="W283" s="12"/>
      <c r="X283" s="12"/>
      <c r="Y283" s="12"/>
      <c r="Z283" s="12"/>
      <c r="AA283" s="12"/>
      <c r="AB283" s="12"/>
      <c r="AC283" s="12"/>
      <c r="AD283" s="12"/>
      <c r="AE283" s="12"/>
      <c r="AR283" s="198" t="s">
        <v>150</v>
      </c>
      <c r="AT283" s="199" t="s">
        <v>70</v>
      </c>
      <c r="AU283" s="199" t="s">
        <v>71</v>
      </c>
      <c r="AY283" s="198" t="s">
        <v>136</v>
      </c>
      <c r="BK283" s="200">
        <f>BK284+BK295+BK298</f>
        <v>0</v>
      </c>
    </row>
    <row r="284" s="12" customFormat="1" ht="22.8" customHeight="1">
      <c r="A284" s="12"/>
      <c r="B284" s="187"/>
      <c r="C284" s="188"/>
      <c r="D284" s="189" t="s">
        <v>70</v>
      </c>
      <c r="E284" s="201" t="s">
        <v>546</v>
      </c>
      <c r="F284" s="201" t="s">
        <v>547</v>
      </c>
      <c r="G284" s="188"/>
      <c r="H284" s="188"/>
      <c r="I284" s="191"/>
      <c r="J284" s="202">
        <f>BK284</f>
        <v>0</v>
      </c>
      <c r="K284" s="188"/>
      <c r="L284" s="193"/>
      <c r="M284" s="194"/>
      <c r="N284" s="195"/>
      <c r="O284" s="195"/>
      <c r="P284" s="196">
        <f>SUM(P285:P294)</f>
        <v>0</v>
      </c>
      <c r="Q284" s="195"/>
      <c r="R284" s="196">
        <f>SUM(R285:R294)</f>
        <v>0</v>
      </c>
      <c r="S284" s="195"/>
      <c r="T284" s="197">
        <f>SUM(T285:T294)</f>
        <v>0</v>
      </c>
      <c r="U284" s="12"/>
      <c r="V284" s="12"/>
      <c r="W284" s="12"/>
      <c r="X284" s="12"/>
      <c r="Y284" s="12"/>
      <c r="Z284" s="12"/>
      <c r="AA284" s="12"/>
      <c r="AB284" s="12"/>
      <c r="AC284" s="12"/>
      <c r="AD284" s="12"/>
      <c r="AE284" s="12"/>
      <c r="AR284" s="198" t="s">
        <v>150</v>
      </c>
      <c r="AT284" s="199" t="s">
        <v>70</v>
      </c>
      <c r="AU284" s="199" t="s">
        <v>79</v>
      </c>
      <c r="AY284" s="198" t="s">
        <v>136</v>
      </c>
      <c r="BK284" s="200">
        <f>SUM(BK285:BK294)</f>
        <v>0</v>
      </c>
    </row>
    <row r="285" s="2" customFormat="1" ht="16.5" customHeight="1">
      <c r="A285" s="37"/>
      <c r="B285" s="38"/>
      <c r="C285" s="203" t="s">
        <v>548</v>
      </c>
      <c r="D285" s="203" t="s">
        <v>138</v>
      </c>
      <c r="E285" s="204" t="s">
        <v>549</v>
      </c>
      <c r="F285" s="205" t="s">
        <v>550</v>
      </c>
      <c r="G285" s="206" t="s">
        <v>330</v>
      </c>
      <c r="H285" s="207">
        <v>2</v>
      </c>
      <c r="I285" s="208"/>
      <c r="J285" s="209">
        <f>ROUND(I285*H285,2)</f>
        <v>0</v>
      </c>
      <c r="K285" s="205" t="s">
        <v>142</v>
      </c>
      <c r="L285" s="43"/>
      <c r="M285" s="210" t="s">
        <v>19</v>
      </c>
      <c r="N285" s="211" t="s">
        <v>42</v>
      </c>
      <c r="O285" s="83"/>
      <c r="P285" s="212">
        <f>O285*H285</f>
        <v>0</v>
      </c>
      <c r="Q285" s="212">
        <v>0</v>
      </c>
      <c r="R285" s="212">
        <f>Q285*H285</f>
        <v>0</v>
      </c>
      <c r="S285" s="212">
        <v>0</v>
      </c>
      <c r="T285" s="213">
        <f>S285*H285</f>
        <v>0</v>
      </c>
      <c r="U285" s="37"/>
      <c r="V285" s="37"/>
      <c r="W285" s="37"/>
      <c r="X285" s="37"/>
      <c r="Y285" s="37"/>
      <c r="Z285" s="37"/>
      <c r="AA285" s="37"/>
      <c r="AB285" s="37"/>
      <c r="AC285" s="37"/>
      <c r="AD285" s="37"/>
      <c r="AE285" s="37"/>
      <c r="AR285" s="214" t="s">
        <v>296</v>
      </c>
      <c r="AT285" s="214" t="s">
        <v>138</v>
      </c>
      <c r="AU285" s="214" t="s">
        <v>81</v>
      </c>
      <c r="AY285" s="16" t="s">
        <v>136</v>
      </c>
      <c r="BE285" s="215">
        <f>IF(N285="základní",J285,0)</f>
        <v>0</v>
      </c>
      <c r="BF285" s="215">
        <f>IF(N285="snížená",J285,0)</f>
        <v>0</v>
      </c>
      <c r="BG285" s="215">
        <f>IF(N285="zákl. přenesená",J285,0)</f>
        <v>0</v>
      </c>
      <c r="BH285" s="215">
        <f>IF(N285="sníž. přenesená",J285,0)</f>
        <v>0</v>
      </c>
      <c r="BI285" s="215">
        <f>IF(N285="nulová",J285,0)</f>
        <v>0</v>
      </c>
      <c r="BJ285" s="16" t="s">
        <v>79</v>
      </c>
      <c r="BK285" s="215">
        <f>ROUND(I285*H285,2)</f>
        <v>0</v>
      </c>
      <c r="BL285" s="16" t="s">
        <v>296</v>
      </c>
      <c r="BM285" s="214" t="s">
        <v>551</v>
      </c>
    </row>
    <row r="286" s="2" customFormat="1">
      <c r="A286" s="37"/>
      <c r="B286" s="38"/>
      <c r="C286" s="39"/>
      <c r="D286" s="216" t="s">
        <v>144</v>
      </c>
      <c r="E286" s="39"/>
      <c r="F286" s="217" t="s">
        <v>552</v>
      </c>
      <c r="G286" s="39"/>
      <c r="H286" s="39"/>
      <c r="I286" s="218"/>
      <c r="J286" s="39"/>
      <c r="K286" s="39"/>
      <c r="L286" s="43"/>
      <c r="M286" s="219"/>
      <c r="N286" s="220"/>
      <c r="O286" s="83"/>
      <c r="P286" s="83"/>
      <c r="Q286" s="83"/>
      <c r="R286" s="83"/>
      <c r="S286" s="83"/>
      <c r="T286" s="84"/>
      <c r="U286" s="37"/>
      <c r="V286" s="37"/>
      <c r="W286" s="37"/>
      <c r="X286" s="37"/>
      <c r="Y286" s="37"/>
      <c r="Z286" s="37"/>
      <c r="AA286" s="37"/>
      <c r="AB286" s="37"/>
      <c r="AC286" s="37"/>
      <c r="AD286" s="37"/>
      <c r="AE286" s="37"/>
      <c r="AT286" s="16" t="s">
        <v>144</v>
      </c>
      <c r="AU286" s="16" t="s">
        <v>81</v>
      </c>
    </row>
    <row r="287" s="2" customFormat="1" ht="16.5" customHeight="1">
      <c r="A287" s="37"/>
      <c r="B287" s="38"/>
      <c r="C287" s="203" t="s">
        <v>350</v>
      </c>
      <c r="D287" s="203" t="s">
        <v>138</v>
      </c>
      <c r="E287" s="204" t="s">
        <v>553</v>
      </c>
      <c r="F287" s="205" t="s">
        <v>554</v>
      </c>
      <c r="G287" s="206" t="s">
        <v>330</v>
      </c>
      <c r="H287" s="207">
        <v>2</v>
      </c>
      <c r="I287" s="208"/>
      <c r="J287" s="209">
        <f>ROUND(I287*H287,2)</f>
        <v>0</v>
      </c>
      <c r="K287" s="205" t="s">
        <v>142</v>
      </c>
      <c r="L287" s="43"/>
      <c r="M287" s="210" t="s">
        <v>19</v>
      </c>
      <c r="N287" s="211" t="s">
        <v>42</v>
      </c>
      <c r="O287" s="83"/>
      <c r="P287" s="212">
        <f>O287*H287</f>
        <v>0</v>
      </c>
      <c r="Q287" s="212">
        <v>0</v>
      </c>
      <c r="R287" s="212">
        <f>Q287*H287</f>
        <v>0</v>
      </c>
      <c r="S287" s="212">
        <v>0</v>
      </c>
      <c r="T287" s="213">
        <f>S287*H287</f>
        <v>0</v>
      </c>
      <c r="U287" s="37"/>
      <c r="V287" s="37"/>
      <c r="W287" s="37"/>
      <c r="X287" s="37"/>
      <c r="Y287" s="37"/>
      <c r="Z287" s="37"/>
      <c r="AA287" s="37"/>
      <c r="AB287" s="37"/>
      <c r="AC287" s="37"/>
      <c r="AD287" s="37"/>
      <c r="AE287" s="37"/>
      <c r="AR287" s="214" t="s">
        <v>296</v>
      </c>
      <c r="AT287" s="214" t="s">
        <v>138</v>
      </c>
      <c r="AU287" s="214" t="s">
        <v>81</v>
      </c>
      <c r="AY287" s="16" t="s">
        <v>136</v>
      </c>
      <c r="BE287" s="215">
        <f>IF(N287="základní",J287,0)</f>
        <v>0</v>
      </c>
      <c r="BF287" s="215">
        <f>IF(N287="snížená",J287,0)</f>
        <v>0</v>
      </c>
      <c r="BG287" s="215">
        <f>IF(N287="zákl. přenesená",J287,0)</f>
        <v>0</v>
      </c>
      <c r="BH287" s="215">
        <f>IF(N287="sníž. přenesená",J287,0)</f>
        <v>0</v>
      </c>
      <c r="BI287" s="215">
        <f>IF(N287="nulová",J287,0)</f>
        <v>0</v>
      </c>
      <c r="BJ287" s="16" t="s">
        <v>79</v>
      </c>
      <c r="BK287" s="215">
        <f>ROUND(I287*H287,2)</f>
        <v>0</v>
      </c>
      <c r="BL287" s="16" t="s">
        <v>296</v>
      </c>
      <c r="BM287" s="214" t="s">
        <v>555</v>
      </c>
    </row>
    <row r="288" s="2" customFormat="1">
      <c r="A288" s="37"/>
      <c r="B288" s="38"/>
      <c r="C288" s="39"/>
      <c r="D288" s="216" t="s">
        <v>144</v>
      </c>
      <c r="E288" s="39"/>
      <c r="F288" s="217" t="s">
        <v>556</v>
      </c>
      <c r="G288" s="39"/>
      <c r="H288" s="39"/>
      <c r="I288" s="218"/>
      <c r="J288" s="39"/>
      <c r="K288" s="39"/>
      <c r="L288" s="43"/>
      <c r="M288" s="219"/>
      <c r="N288" s="220"/>
      <c r="O288" s="83"/>
      <c r="P288" s="83"/>
      <c r="Q288" s="83"/>
      <c r="R288" s="83"/>
      <c r="S288" s="83"/>
      <c r="T288" s="84"/>
      <c r="U288" s="37"/>
      <c r="V288" s="37"/>
      <c r="W288" s="37"/>
      <c r="X288" s="37"/>
      <c r="Y288" s="37"/>
      <c r="Z288" s="37"/>
      <c r="AA288" s="37"/>
      <c r="AB288" s="37"/>
      <c r="AC288" s="37"/>
      <c r="AD288" s="37"/>
      <c r="AE288" s="37"/>
      <c r="AT288" s="16" t="s">
        <v>144</v>
      </c>
      <c r="AU288" s="16" t="s">
        <v>81</v>
      </c>
    </row>
    <row r="289" s="2" customFormat="1" ht="16.5" customHeight="1">
      <c r="A289" s="37"/>
      <c r="B289" s="38"/>
      <c r="C289" s="203" t="s">
        <v>557</v>
      </c>
      <c r="D289" s="203" t="s">
        <v>138</v>
      </c>
      <c r="E289" s="204" t="s">
        <v>558</v>
      </c>
      <c r="F289" s="205" t="s">
        <v>559</v>
      </c>
      <c r="G289" s="206" t="s">
        <v>330</v>
      </c>
      <c r="H289" s="207">
        <v>1</v>
      </c>
      <c r="I289" s="208"/>
      <c r="J289" s="209">
        <f>ROUND(I289*H289,2)</f>
        <v>0</v>
      </c>
      <c r="K289" s="205" t="s">
        <v>142</v>
      </c>
      <c r="L289" s="43"/>
      <c r="M289" s="210" t="s">
        <v>19</v>
      </c>
      <c r="N289" s="211" t="s">
        <v>42</v>
      </c>
      <c r="O289" s="83"/>
      <c r="P289" s="212">
        <f>O289*H289</f>
        <v>0</v>
      </c>
      <c r="Q289" s="212">
        <v>0</v>
      </c>
      <c r="R289" s="212">
        <f>Q289*H289</f>
        <v>0</v>
      </c>
      <c r="S289" s="212">
        <v>0</v>
      </c>
      <c r="T289" s="213">
        <f>S289*H289</f>
        <v>0</v>
      </c>
      <c r="U289" s="37"/>
      <c r="V289" s="37"/>
      <c r="W289" s="37"/>
      <c r="X289" s="37"/>
      <c r="Y289" s="37"/>
      <c r="Z289" s="37"/>
      <c r="AA289" s="37"/>
      <c r="AB289" s="37"/>
      <c r="AC289" s="37"/>
      <c r="AD289" s="37"/>
      <c r="AE289" s="37"/>
      <c r="AR289" s="214" t="s">
        <v>296</v>
      </c>
      <c r="AT289" s="214" t="s">
        <v>138</v>
      </c>
      <c r="AU289" s="214" t="s">
        <v>81</v>
      </c>
      <c r="AY289" s="16" t="s">
        <v>136</v>
      </c>
      <c r="BE289" s="215">
        <f>IF(N289="základní",J289,0)</f>
        <v>0</v>
      </c>
      <c r="BF289" s="215">
        <f>IF(N289="snížená",J289,0)</f>
        <v>0</v>
      </c>
      <c r="BG289" s="215">
        <f>IF(N289="zákl. přenesená",J289,0)</f>
        <v>0</v>
      </c>
      <c r="BH289" s="215">
        <f>IF(N289="sníž. přenesená",J289,0)</f>
        <v>0</v>
      </c>
      <c r="BI289" s="215">
        <f>IF(N289="nulová",J289,0)</f>
        <v>0</v>
      </c>
      <c r="BJ289" s="16" t="s">
        <v>79</v>
      </c>
      <c r="BK289" s="215">
        <f>ROUND(I289*H289,2)</f>
        <v>0</v>
      </c>
      <c r="BL289" s="16" t="s">
        <v>296</v>
      </c>
      <c r="BM289" s="214" t="s">
        <v>560</v>
      </c>
    </row>
    <row r="290" s="2" customFormat="1">
      <c r="A290" s="37"/>
      <c r="B290" s="38"/>
      <c r="C290" s="39"/>
      <c r="D290" s="216" t="s">
        <v>144</v>
      </c>
      <c r="E290" s="39"/>
      <c r="F290" s="217" t="s">
        <v>561</v>
      </c>
      <c r="G290" s="39"/>
      <c r="H290" s="39"/>
      <c r="I290" s="218"/>
      <c r="J290" s="39"/>
      <c r="K290" s="39"/>
      <c r="L290" s="43"/>
      <c r="M290" s="219"/>
      <c r="N290" s="220"/>
      <c r="O290" s="83"/>
      <c r="P290" s="83"/>
      <c r="Q290" s="83"/>
      <c r="R290" s="83"/>
      <c r="S290" s="83"/>
      <c r="T290" s="84"/>
      <c r="U290" s="37"/>
      <c r="V290" s="37"/>
      <c r="W290" s="37"/>
      <c r="X290" s="37"/>
      <c r="Y290" s="37"/>
      <c r="Z290" s="37"/>
      <c r="AA290" s="37"/>
      <c r="AB290" s="37"/>
      <c r="AC290" s="37"/>
      <c r="AD290" s="37"/>
      <c r="AE290" s="37"/>
      <c r="AT290" s="16" t="s">
        <v>144</v>
      </c>
      <c r="AU290" s="16" t="s">
        <v>81</v>
      </c>
    </row>
    <row r="291" s="2" customFormat="1" ht="16.5" customHeight="1">
      <c r="A291" s="37"/>
      <c r="B291" s="38"/>
      <c r="C291" s="203" t="s">
        <v>357</v>
      </c>
      <c r="D291" s="203" t="s">
        <v>138</v>
      </c>
      <c r="E291" s="204" t="s">
        <v>562</v>
      </c>
      <c r="F291" s="205" t="s">
        <v>563</v>
      </c>
      <c r="G291" s="206" t="s">
        <v>330</v>
      </c>
      <c r="H291" s="207">
        <v>1</v>
      </c>
      <c r="I291" s="208"/>
      <c r="J291" s="209">
        <f>ROUND(I291*H291,2)</f>
        <v>0</v>
      </c>
      <c r="K291" s="205" t="s">
        <v>142</v>
      </c>
      <c r="L291" s="43"/>
      <c r="M291" s="210" t="s">
        <v>19</v>
      </c>
      <c r="N291" s="211" t="s">
        <v>42</v>
      </c>
      <c r="O291" s="83"/>
      <c r="P291" s="212">
        <f>O291*H291</f>
        <v>0</v>
      </c>
      <c r="Q291" s="212">
        <v>0</v>
      </c>
      <c r="R291" s="212">
        <f>Q291*H291</f>
        <v>0</v>
      </c>
      <c r="S291" s="212">
        <v>0</v>
      </c>
      <c r="T291" s="213">
        <f>S291*H291</f>
        <v>0</v>
      </c>
      <c r="U291" s="37"/>
      <c r="V291" s="37"/>
      <c r="W291" s="37"/>
      <c r="X291" s="37"/>
      <c r="Y291" s="37"/>
      <c r="Z291" s="37"/>
      <c r="AA291" s="37"/>
      <c r="AB291" s="37"/>
      <c r="AC291" s="37"/>
      <c r="AD291" s="37"/>
      <c r="AE291" s="37"/>
      <c r="AR291" s="214" t="s">
        <v>296</v>
      </c>
      <c r="AT291" s="214" t="s">
        <v>138</v>
      </c>
      <c r="AU291" s="214" t="s">
        <v>81</v>
      </c>
      <c r="AY291" s="16" t="s">
        <v>136</v>
      </c>
      <c r="BE291" s="215">
        <f>IF(N291="základní",J291,0)</f>
        <v>0</v>
      </c>
      <c r="BF291" s="215">
        <f>IF(N291="snížená",J291,0)</f>
        <v>0</v>
      </c>
      <c r="BG291" s="215">
        <f>IF(N291="zákl. přenesená",J291,0)</f>
        <v>0</v>
      </c>
      <c r="BH291" s="215">
        <f>IF(N291="sníž. přenesená",J291,0)</f>
        <v>0</v>
      </c>
      <c r="BI291" s="215">
        <f>IF(N291="nulová",J291,0)</f>
        <v>0</v>
      </c>
      <c r="BJ291" s="16" t="s">
        <v>79</v>
      </c>
      <c r="BK291" s="215">
        <f>ROUND(I291*H291,2)</f>
        <v>0</v>
      </c>
      <c r="BL291" s="16" t="s">
        <v>296</v>
      </c>
      <c r="BM291" s="214" t="s">
        <v>564</v>
      </c>
    </row>
    <row r="292" s="2" customFormat="1">
      <c r="A292" s="37"/>
      <c r="B292" s="38"/>
      <c r="C292" s="39"/>
      <c r="D292" s="216" t="s">
        <v>144</v>
      </c>
      <c r="E292" s="39"/>
      <c r="F292" s="217" t="s">
        <v>565</v>
      </c>
      <c r="G292" s="39"/>
      <c r="H292" s="39"/>
      <c r="I292" s="218"/>
      <c r="J292" s="39"/>
      <c r="K292" s="39"/>
      <c r="L292" s="43"/>
      <c r="M292" s="219"/>
      <c r="N292" s="220"/>
      <c r="O292" s="83"/>
      <c r="P292" s="83"/>
      <c r="Q292" s="83"/>
      <c r="R292" s="83"/>
      <c r="S292" s="83"/>
      <c r="T292" s="84"/>
      <c r="U292" s="37"/>
      <c r="V292" s="37"/>
      <c r="W292" s="37"/>
      <c r="X292" s="37"/>
      <c r="Y292" s="37"/>
      <c r="Z292" s="37"/>
      <c r="AA292" s="37"/>
      <c r="AB292" s="37"/>
      <c r="AC292" s="37"/>
      <c r="AD292" s="37"/>
      <c r="AE292" s="37"/>
      <c r="AT292" s="16" t="s">
        <v>144</v>
      </c>
      <c r="AU292" s="16" t="s">
        <v>81</v>
      </c>
    </row>
    <row r="293" s="2" customFormat="1" ht="16.5" customHeight="1">
      <c r="A293" s="37"/>
      <c r="B293" s="38"/>
      <c r="C293" s="203" t="s">
        <v>566</v>
      </c>
      <c r="D293" s="203" t="s">
        <v>138</v>
      </c>
      <c r="E293" s="204" t="s">
        <v>567</v>
      </c>
      <c r="F293" s="205" t="s">
        <v>568</v>
      </c>
      <c r="G293" s="206" t="s">
        <v>330</v>
      </c>
      <c r="H293" s="207">
        <v>1</v>
      </c>
      <c r="I293" s="208"/>
      <c r="J293" s="209">
        <f>ROUND(I293*H293,2)</f>
        <v>0</v>
      </c>
      <c r="K293" s="205" t="s">
        <v>142</v>
      </c>
      <c r="L293" s="43"/>
      <c r="M293" s="210" t="s">
        <v>19</v>
      </c>
      <c r="N293" s="211" t="s">
        <v>42</v>
      </c>
      <c r="O293" s="83"/>
      <c r="P293" s="212">
        <f>O293*H293</f>
        <v>0</v>
      </c>
      <c r="Q293" s="212">
        <v>0</v>
      </c>
      <c r="R293" s="212">
        <f>Q293*H293</f>
        <v>0</v>
      </c>
      <c r="S293" s="212">
        <v>0</v>
      </c>
      <c r="T293" s="213">
        <f>S293*H293</f>
        <v>0</v>
      </c>
      <c r="U293" s="37"/>
      <c r="V293" s="37"/>
      <c r="W293" s="37"/>
      <c r="X293" s="37"/>
      <c r="Y293" s="37"/>
      <c r="Z293" s="37"/>
      <c r="AA293" s="37"/>
      <c r="AB293" s="37"/>
      <c r="AC293" s="37"/>
      <c r="AD293" s="37"/>
      <c r="AE293" s="37"/>
      <c r="AR293" s="214" t="s">
        <v>296</v>
      </c>
      <c r="AT293" s="214" t="s">
        <v>138</v>
      </c>
      <c r="AU293" s="214" t="s">
        <v>81</v>
      </c>
      <c r="AY293" s="16" t="s">
        <v>136</v>
      </c>
      <c r="BE293" s="215">
        <f>IF(N293="základní",J293,0)</f>
        <v>0</v>
      </c>
      <c r="BF293" s="215">
        <f>IF(N293="snížená",J293,0)</f>
        <v>0</v>
      </c>
      <c r="BG293" s="215">
        <f>IF(N293="zákl. přenesená",J293,0)</f>
        <v>0</v>
      </c>
      <c r="BH293" s="215">
        <f>IF(N293="sníž. přenesená",J293,0)</f>
        <v>0</v>
      </c>
      <c r="BI293" s="215">
        <f>IF(N293="nulová",J293,0)</f>
        <v>0</v>
      </c>
      <c r="BJ293" s="16" t="s">
        <v>79</v>
      </c>
      <c r="BK293" s="215">
        <f>ROUND(I293*H293,2)</f>
        <v>0</v>
      </c>
      <c r="BL293" s="16" t="s">
        <v>296</v>
      </c>
      <c r="BM293" s="214" t="s">
        <v>569</v>
      </c>
    </row>
    <row r="294" s="2" customFormat="1">
      <c r="A294" s="37"/>
      <c r="B294" s="38"/>
      <c r="C294" s="39"/>
      <c r="D294" s="216" t="s">
        <v>144</v>
      </c>
      <c r="E294" s="39"/>
      <c r="F294" s="217" t="s">
        <v>570</v>
      </c>
      <c r="G294" s="39"/>
      <c r="H294" s="39"/>
      <c r="I294" s="218"/>
      <c r="J294" s="39"/>
      <c r="K294" s="39"/>
      <c r="L294" s="43"/>
      <c r="M294" s="219"/>
      <c r="N294" s="220"/>
      <c r="O294" s="83"/>
      <c r="P294" s="83"/>
      <c r="Q294" s="83"/>
      <c r="R294" s="83"/>
      <c r="S294" s="83"/>
      <c r="T294" s="84"/>
      <c r="U294" s="37"/>
      <c r="V294" s="37"/>
      <c r="W294" s="37"/>
      <c r="X294" s="37"/>
      <c r="Y294" s="37"/>
      <c r="Z294" s="37"/>
      <c r="AA294" s="37"/>
      <c r="AB294" s="37"/>
      <c r="AC294" s="37"/>
      <c r="AD294" s="37"/>
      <c r="AE294" s="37"/>
      <c r="AT294" s="16" t="s">
        <v>144</v>
      </c>
      <c r="AU294" s="16" t="s">
        <v>81</v>
      </c>
    </row>
    <row r="295" s="12" customFormat="1" ht="22.8" customHeight="1">
      <c r="A295" s="12"/>
      <c r="B295" s="187"/>
      <c r="C295" s="188"/>
      <c r="D295" s="189" t="s">
        <v>70</v>
      </c>
      <c r="E295" s="201" t="s">
        <v>571</v>
      </c>
      <c r="F295" s="201" t="s">
        <v>572</v>
      </c>
      <c r="G295" s="188"/>
      <c r="H295" s="188"/>
      <c r="I295" s="191"/>
      <c r="J295" s="202">
        <f>BK295</f>
        <v>0</v>
      </c>
      <c r="K295" s="188"/>
      <c r="L295" s="193"/>
      <c r="M295" s="194"/>
      <c r="N295" s="195"/>
      <c r="O295" s="195"/>
      <c r="P295" s="196">
        <f>SUM(P296:P297)</f>
        <v>0</v>
      </c>
      <c r="Q295" s="195"/>
      <c r="R295" s="196">
        <f>SUM(R296:R297)</f>
        <v>0</v>
      </c>
      <c r="S295" s="195"/>
      <c r="T295" s="197">
        <f>SUM(T296:T297)</f>
        <v>4.7731900000000005</v>
      </c>
      <c r="U295" s="12"/>
      <c r="V295" s="12"/>
      <c r="W295" s="12"/>
      <c r="X295" s="12"/>
      <c r="Y295" s="12"/>
      <c r="Z295" s="12"/>
      <c r="AA295" s="12"/>
      <c r="AB295" s="12"/>
      <c r="AC295" s="12"/>
      <c r="AD295" s="12"/>
      <c r="AE295" s="12"/>
      <c r="AR295" s="198" t="s">
        <v>150</v>
      </c>
      <c r="AT295" s="199" t="s">
        <v>70</v>
      </c>
      <c r="AU295" s="199" t="s">
        <v>79</v>
      </c>
      <c r="AY295" s="198" t="s">
        <v>136</v>
      </c>
      <c r="BK295" s="200">
        <f>SUM(BK296:BK297)</f>
        <v>0</v>
      </c>
    </row>
    <row r="296" s="2" customFormat="1" ht="24.15" customHeight="1">
      <c r="A296" s="37"/>
      <c r="B296" s="38"/>
      <c r="C296" s="203" t="s">
        <v>360</v>
      </c>
      <c r="D296" s="203" t="s">
        <v>138</v>
      </c>
      <c r="E296" s="204" t="s">
        <v>573</v>
      </c>
      <c r="F296" s="205" t="s">
        <v>574</v>
      </c>
      <c r="G296" s="206" t="s">
        <v>186</v>
      </c>
      <c r="H296" s="207">
        <v>20.753</v>
      </c>
      <c r="I296" s="208"/>
      <c r="J296" s="209">
        <f>ROUND(I296*H296,2)</f>
        <v>0</v>
      </c>
      <c r="K296" s="205" t="s">
        <v>142</v>
      </c>
      <c r="L296" s="43"/>
      <c r="M296" s="210" t="s">
        <v>19</v>
      </c>
      <c r="N296" s="211" t="s">
        <v>42</v>
      </c>
      <c r="O296" s="83"/>
      <c r="P296" s="212">
        <f>O296*H296</f>
        <v>0</v>
      </c>
      <c r="Q296" s="212">
        <v>0</v>
      </c>
      <c r="R296" s="212">
        <f>Q296*H296</f>
        <v>0</v>
      </c>
      <c r="S296" s="212">
        <v>0.23000000000000001</v>
      </c>
      <c r="T296" s="213">
        <f>S296*H296</f>
        <v>4.7731900000000005</v>
      </c>
      <c r="U296" s="37"/>
      <c r="V296" s="37"/>
      <c r="W296" s="37"/>
      <c r="X296" s="37"/>
      <c r="Y296" s="37"/>
      <c r="Z296" s="37"/>
      <c r="AA296" s="37"/>
      <c r="AB296" s="37"/>
      <c r="AC296" s="37"/>
      <c r="AD296" s="37"/>
      <c r="AE296" s="37"/>
      <c r="AR296" s="214" t="s">
        <v>296</v>
      </c>
      <c r="AT296" s="214" t="s">
        <v>138</v>
      </c>
      <c r="AU296" s="214" t="s">
        <v>81</v>
      </c>
      <c r="AY296" s="16" t="s">
        <v>136</v>
      </c>
      <c r="BE296" s="215">
        <f>IF(N296="základní",J296,0)</f>
        <v>0</v>
      </c>
      <c r="BF296" s="215">
        <f>IF(N296="snížená",J296,0)</f>
        <v>0</v>
      </c>
      <c r="BG296" s="215">
        <f>IF(N296="zákl. přenesená",J296,0)</f>
        <v>0</v>
      </c>
      <c r="BH296" s="215">
        <f>IF(N296="sníž. přenesená",J296,0)</f>
        <v>0</v>
      </c>
      <c r="BI296" s="215">
        <f>IF(N296="nulová",J296,0)</f>
        <v>0</v>
      </c>
      <c r="BJ296" s="16" t="s">
        <v>79</v>
      </c>
      <c r="BK296" s="215">
        <f>ROUND(I296*H296,2)</f>
        <v>0</v>
      </c>
      <c r="BL296" s="16" t="s">
        <v>296</v>
      </c>
      <c r="BM296" s="214" t="s">
        <v>575</v>
      </c>
    </row>
    <row r="297" s="2" customFormat="1">
      <c r="A297" s="37"/>
      <c r="B297" s="38"/>
      <c r="C297" s="39"/>
      <c r="D297" s="216" t="s">
        <v>144</v>
      </c>
      <c r="E297" s="39"/>
      <c r="F297" s="217" t="s">
        <v>576</v>
      </c>
      <c r="G297" s="39"/>
      <c r="H297" s="39"/>
      <c r="I297" s="218"/>
      <c r="J297" s="39"/>
      <c r="K297" s="39"/>
      <c r="L297" s="43"/>
      <c r="M297" s="219"/>
      <c r="N297" s="220"/>
      <c r="O297" s="83"/>
      <c r="P297" s="83"/>
      <c r="Q297" s="83"/>
      <c r="R297" s="83"/>
      <c r="S297" s="83"/>
      <c r="T297" s="84"/>
      <c r="U297" s="37"/>
      <c r="V297" s="37"/>
      <c r="W297" s="37"/>
      <c r="X297" s="37"/>
      <c r="Y297" s="37"/>
      <c r="Z297" s="37"/>
      <c r="AA297" s="37"/>
      <c r="AB297" s="37"/>
      <c r="AC297" s="37"/>
      <c r="AD297" s="37"/>
      <c r="AE297" s="37"/>
      <c r="AT297" s="16" t="s">
        <v>144</v>
      </c>
      <c r="AU297" s="16" t="s">
        <v>81</v>
      </c>
    </row>
    <row r="298" s="12" customFormat="1" ht="22.8" customHeight="1">
      <c r="A298" s="12"/>
      <c r="B298" s="187"/>
      <c r="C298" s="188"/>
      <c r="D298" s="189" t="s">
        <v>70</v>
      </c>
      <c r="E298" s="201" t="s">
        <v>577</v>
      </c>
      <c r="F298" s="201" t="s">
        <v>578</v>
      </c>
      <c r="G298" s="188"/>
      <c r="H298" s="188"/>
      <c r="I298" s="191"/>
      <c r="J298" s="202">
        <f>BK298</f>
        <v>0</v>
      </c>
      <c r="K298" s="188"/>
      <c r="L298" s="193"/>
      <c r="M298" s="194"/>
      <c r="N298" s="195"/>
      <c r="O298" s="195"/>
      <c r="P298" s="196">
        <f>SUM(P299:P300)</f>
        <v>0</v>
      </c>
      <c r="Q298" s="195"/>
      <c r="R298" s="196">
        <f>SUM(R299:R300)</f>
        <v>0</v>
      </c>
      <c r="S298" s="195"/>
      <c r="T298" s="197">
        <f>SUM(T299:T300)</f>
        <v>0</v>
      </c>
      <c r="U298" s="12"/>
      <c r="V298" s="12"/>
      <c r="W298" s="12"/>
      <c r="X298" s="12"/>
      <c r="Y298" s="12"/>
      <c r="Z298" s="12"/>
      <c r="AA298" s="12"/>
      <c r="AB298" s="12"/>
      <c r="AC298" s="12"/>
      <c r="AD298" s="12"/>
      <c r="AE298" s="12"/>
      <c r="AR298" s="198" t="s">
        <v>159</v>
      </c>
      <c r="AT298" s="199" t="s">
        <v>70</v>
      </c>
      <c r="AU298" s="199" t="s">
        <v>79</v>
      </c>
      <c r="AY298" s="198" t="s">
        <v>136</v>
      </c>
      <c r="BK298" s="200">
        <f>SUM(BK299:BK300)</f>
        <v>0</v>
      </c>
    </row>
    <row r="299" s="2" customFormat="1" ht="16.5" customHeight="1">
      <c r="A299" s="37"/>
      <c r="B299" s="38"/>
      <c r="C299" s="203" t="s">
        <v>579</v>
      </c>
      <c r="D299" s="203" t="s">
        <v>138</v>
      </c>
      <c r="E299" s="204" t="s">
        <v>580</v>
      </c>
      <c r="F299" s="205" t="s">
        <v>581</v>
      </c>
      <c r="G299" s="206" t="s">
        <v>582</v>
      </c>
      <c r="H299" s="207">
        <v>30</v>
      </c>
      <c r="I299" s="208"/>
      <c r="J299" s="209">
        <f>ROUND(I299*H299,2)</f>
        <v>0</v>
      </c>
      <c r="K299" s="205" t="s">
        <v>142</v>
      </c>
      <c r="L299" s="43"/>
      <c r="M299" s="210" t="s">
        <v>19</v>
      </c>
      <c r="N299" s="211" t="s">
        <v>42</v>
      </c>
      <c r="O299" s="83"/>
      <c r="P299" s="212">
        <f>O299*H299</f>
        <v>0</v>
      </c>
      <c r="Q299" s="212">
        <v>0</v>
      </c>
      <c r="R299" s="212">
        <f>Q299*H299</f>
        <v>0</v>
      </c>
      <c r="S299" s="212">
        <v>0</v>
      </c>
      <c r="T299" s="213">
        <f>S299*H299</f>
        <v>0</v>
      </c>
      <c r="U299" s="37"/>
      <c r="V299" s="37"/>
      <c r="W299" s="37"/>
      <c r="X299" s="37"/>
      <c r="Y299" s="37"/>
      <c r="Z299" s="37"/>
      <c r="AA299" s="37"/>
      <c r="AB299" s="37"/>
      <c r="AC299" s="37"/>
      <c r="AD299" s="37"/>
      <c r="AE299" s="37"/>
      <c r="AR299" s="214" t="s">
        <v>143</v>
      </c>
      <c r="AT299" s="214" t="s">
        <v>138</v>
      </c>
      <c r="AU299" s="214" t="s">
        <v>81</v>
      </c>
      <c r="AY299" s="16" t="s">
        <v>136</v>
      </c>
      <c r="BE299" s="215">
        <f>IF(N299="základní",J299,0)</f>
        <v>0</v>
      </c>
      <c r="BF299" s="215">
        <f>IF(N299="snížená",J299,0)</f>
        <v>0</v>
      </c>
      <c r="BG299" s="215">
        <f>IF(N299="zákl. přenesená",J299,0)</f>
        <v>0</v>
      </c>
      <c r="BH299" s="215">
        <f>IF(N299="sníž. přenesená",J299,0)</f>
        <v>0</v>
      </c>
      <c r="BI299" s="215">
        <f>IF(N299="nulová",J299,0)</f>
        <v>0</v>
      </c>
      <c r="BJ299" s="16" t="s">
        <v>79</v>
      </c>
      <c r="BK299" s="215">
        <f>ROUND(I299*H299,2)</f>
        <v>0</v>
      </c>
      <c r="BL299" s="16" t="s">
        <v>143</v>
      </c>
      <c r="BM299" s="214" t="s">
        <v>583</v>
      </c>
    </row>
    <row r="300" s="2" customFormat="1">
      <c r="A300" s="37"/>
      <c r="B300" s="38"/>
      <c r="C300" s="39"/>
      <c r="D300" s="216" t="s">
        <v>144</v>
      </c>
      <c r="E300" s="39"/>
      <c r="F300" s="217" t="s">
        <v>584</v>
      </c>
      <c r="G300" s="39"/>
      <c r="H300" s="39"/>
      <c r="I300" s="218"/>
      <c r="J300" s="39"/>
      <c r="K300" s="39"/>
      <c r="L300" s="43"/>
      <c r="M300" s="223"/>
      <c r="N300" s="224"/>
      <c r="O300" s="225"/>
      <c r="P300" s="225"/>
      <c r="Q300" s="225"/>
      <c r="R300" s="225"/>
      <c r="S300" s="225"/>
      <c r="T300" s="226"/>
      <c r="U300" s="37"/>
      <c r="V300" s="37"/>
      <c r="W300" s="37"/>
      <c r="X300" s="37"/>
      <c r="Y300" s="37"/>
      <c r="Z300" s="37"/>
      <c r="AA300" s="37"/>
      <c r="AB300" s="37"/>
      <c r="AC300" s="37"/>
      <c r="AD300" s="37"/>
      <c r="AE300" s="37"/>
      <c r="AT300" s="16" t="s">
        <v>144</v>
      </c>
      <c r="AU300" s="16" t="s">
        <v>81</v>
      </c>
    </row>
    <row r="301" s="2" customFormat="1" ht="6.96" customHeight="1">
      <c r="A301" s="37"/>
      <c r="B301" s="58"/>
      <c r="C301" s="59"/>
      <c r="D301" s="59"/>
      <c r="E301" s="59"/>
      <c r="F301" s="59"/>
      <c r="G301" s="59"/>
      <c r="H301" s="59"/>
      <c r="I301" s="59"/>
      <c r="J301" s="59"/>
      <c r="K301" s="59"/>
      <c r="L301" s="43"/>
      <c r="M301" s="37"/>
      <c r="O301" s="37"/>
      <c r="P301" s="37"/>
      <c r="Q301" s="37"/>
      <c r="R301" s="37"/>
      <c r="S301" s="37"/>
      <c r="T301" s="37"/>
      <c r="U301" s="37"/>
      <c r="V301" s="37"/>
      <c r="W301" s="37"/>
      <c r="X301" s="37"/>
      <c r="Y301" s="37"/>
      <c r="Z301" s="37"/>
      <c r="AA301" s="37"/>
      <c r="AB301" s="37"/>
      <c r="AC301" s="37"/>
      <c r="AD301" s="37"/>
      <c r="AE301" s="37"/>
    </row>
  </sheetData>
  <sheetProtection sheet="1" autoFilter="0" formatColumns="0" formatRows="0" objects="1" scenarios="1" spinCount="100000" saltValue="ZhaP70gjuhWL9XxucSPcRZm7mrYNUiwQJskezC9/AiCCpPnGqvUG+PU6xaMNorwiVudGY6wlYt8rEDBA5BSjHA==" hashValue="FmumpK14djFb6XIwDN8kYXNhabVPbRpyOGRJHv5HoHHtthzszKheWZIUyGJ9UNrIo5IiPaNe7MGWAQy+0NZE8g==" algorithmName="SHA-512" password="CC35"/>
  <autoFilter ref="C101:K300"/>
  <mergeCells count="9">
    <mergeCell ref="E7:H7"/>
    <mergeCell ref="E9:H9"/>
    <mergeCell ref="E18:H18"/>
    <mergeCell ref="E27:H27"/>
    <mergeCell ref="E48:H48"/>
    <mergeCell ref="E50:H50"/>
    <mergeCell ref="E92:H92"/>
    <mergeCell ref="E94:H94"/>
    <mergeCell ref="L2:V2"/>
  </mergeCells>
  <hyperlinks>
    <hyperlink ref="F106" r:id="rId1" display="https://podminky.urs.cz/item/CS_URS_2024_01/113107332"/>
    <hyperlink ref="F108" r:id="rId2" display="https://podminky.urs.cz/item/CS_URS_2024_01/122251101"/>
    <hyperlink ref="F110" r:id="rId3" display="https://podminky.urs.cz/item/CS_URS_2024_01/167151101"/>
    <hyperlink ref="F112" r:id="rId4" display="https://podminky.urs.cz/item/CS_URS_2024_01/171251101"/>
    <hyperlink ref="F114" r:id="rId5" display="https://podminky.urs.cz/item/CS_URS_2024_01/181351104"/>
    <hyperlink ref="F117" r:id="rId6" display="https://podminky.urs.cz/item/CS_URS_2024_01/961044111"/>
    <hyperlink ref="F119" r:id="rId7" display="https://podminky.urs.cz/item/CS_URS_2024_01/961055111"/>
    <hyperlink ref="F121" r:id="rId8" display="https://podminky.urs.cz/item/CS_URS_2024_01/962032231"/>
    <hyperlink ref="F123" r:id="rId9" display="https://podminky.urs.cz/item/CS_URS_2024_01/963053936"/>
    <hyperlink ref="F126" r:id="rId10" display="https://podminky.urs.cz/item/CS_URS_2024_01/963074959"/>
    <hyperlink ref="F128" r:id="rId11" display="https://podminky.urs.cz/item/CS_URS_2024_01/965042141"/>
    <hyperlink ref="F130" r:id="rId12" display="https://podminky.urs.cz/item/CS_URS_2024_01/968062245"/>
    <hyperlink ref="F132" r:id="rId13" display="https://podminky.urs.cz/item/CS_URS_2024_01/968062246"/>
    <hyperlink ref="F134" r:id="rId14" display="https://podminky.urs.cz/item/CS_URS_2024_01/968072455"/>
    <hyperlink ref="F136" r:id="rId15" display="https://podminky.urs.cz/item/CS_URS_2024_01/968072456"/>
    <hyperlink ref="F139" r:id="rId16" display="https://podminky.urs.cz/item/CS_URS_2024_01/997013501"/>
    <hyperlink ref="F141" r:id="rId17" display="https://podminky.urs.cz/item/CS_URS_2024_01/997013509"/>
    <hyperlink ref="F144" r:id="rId18" display="https://podminky.urs.cz/item/CS_URS_2024_01/997013804"/>
    <hyperlink ref="F146" r:id="rId19" display="https://podminky.urs.cz/item/CS_URS_2024_01/997013811"/>
    <hyperlink ref="F148" r:id="rId20" display="https://podminky.urs.cz/item/CS_URS_2024_01/997013813"/>
    <hyperlink ref="F150" r:id="rId21" display="https://podminky.urs.cz/item/CS_URS_2024_01/997013814"/>
    <hyperlink ref="F152" r:id="rId22" display="https://podminky.urs.cz/item/CS_URS_2024_01/997013847"/>
    <hyperlink ref="F154" r:id="rId23" display="https://podminky.urs.cz/item/CS_URS_2024_01/997013861"/>
    <hyperlink ref="F156" r:id="rId24" display="https://podminky.urs.cz/item/CS_URS_2024_01/997013862"/>
    <hyperlink ref="F158" r:id="rId25" display="https://podminky.urs.cz/item/CS_URS_2024_01/997013863"/>
    <hyperlink ref="F160" r:id="rId26" display="https://podminky.urs.cz/item/CS_URS_2024_01/997013867"/>
    <hyperlink ref="F162" r:id="rId27" display="https://podminky.urs.cz/item/CS_URS_2024_01/997013871"/>
    <hyperlink ref="F169" r:id="rId28" display="https://podminky.urs.cz/item/CS_URS_2024_01/713110811"/>
    <hyperlink ref="F171" r:id="rId29" display="https://podminky.urs.cz/item/CS_URS_2024_01/713120811"/>
    <hyperlink ref="F178" r:id="rId30" display="https://podminky.urs.cz/item/CS_URS_2024_01/725110814"/>
    <hyperlink ref="F180" r:id="rId31" display="https://podminky.urs.cz/item/CS_URS_2024_01/725122817"/>
    <hyperlink ref="F182" r:id="rId32" display="https://podminky.urs.cz/item/CS_URS_2024_01/725210821"/>
    <hyperlink ref="F184" r:id="rId33" display="https://podminky.urs.cz/item/CS_URS_2024_01/725240812"/>
    <hyperlink ref="F186" r:id="rId34" display="https://podminky.urs.cz/item/CS_URS_2024_01/725820801"/>
    <hyperlink ref="F188" r:id="rId35" display="https://podminky.urs.cz/item/CS_URS_2024_01/725840850"/>
    <hyperlink ref="F191" r:id="rId36" display="https://podminky.urs.cz/item/CS_URS_2024_01/732420812"/>
    <hyperlink ref="F194" r:id="rId37" display="https://podminky.urs.cz/item/CS_URS_2024_01/733120819"/>
    <hyperlink ref="F197" r:id="rId38" display="https://podminky.urs.cz/item/CS_URS_2024_01/735151811"/>
    <hyperlink ref="F201" r:id="rId39" display="https://podminky.urs.cz/item/CS_URS_2024_01/741421813"/>
    <hyperlink ref="F203" r:id="rId40" display="https://podminky.urs.cz/item/CS_URS_2024_01/741421833"/>
    <hyperlink ref="F205" r:id="rId41" display="https://podminky.urs.cz/item/CS_URS_2024_01/741421843"/>
    <hyperlink ref="F207" r:id="rId42" display="https://podminky.urs.cz/item/CS_URS_2024_01/741421861"/>
    <hyperlink ref="F209" r:id="rId43" display="https://podminky.urs.cz/item/CS_URS_2024_01/741421871"/>
    <hyperlink ref="F212" r:id="rId44" display="https://podminky.urs.cz/item/CS_URS_2024_01/762111811"/>
    <hyperlink ref="F214" r:id="rId45" display="https://podminky.urs.cz/item/CS_URS_2024_01/762331812"/>
    <hyperlink ref="F216" r:id="rId46" display="https://podminky.urs.cz/item/CS_URS_2024_01/762342812"/>
    <hyperlink ref="F218" r:id="rId47" display="https://podminky.urs.cz/item/CS_URS_2024_01/762421815"/>
    <hyperlink ref="F220" r:id="rId48" display="https://podminky.urs.cz/item/CS_URS_2024_01/762430812"/>
    <hyperlink ref="F222" r:id="rId49" display="https://podminky.urs.cz/item/CS_URS_2024_01/762511843"/>
    <hyperlink ref="F224" r:id="rId50" display="https://podminky.urs.cz/item/CS_URS_2024_01/762512811"/>
    <hyperlink ref="F226" r:id="rId51" display="https://podminky.urs.cz/item/CS_URS_2024_01/762822830"/>
    <hyperlink ref="F228" r:id="rId52" display="https://podminky.urs.cz/item/CS_URS_2024_01/762841812"/>
    <hyperlink ref="F231" r:id="rId53" display="https://podminky.urs.cz/item/CS_URS_2024_01/764002801"/>
    <hyperlink ref="F233" r:id="rId54" display="https://podminky.urs.cz/item/CS_URS_2024_01/764002812"/>
    <hyperlink ref="F235" r:id="rId55" display="https://podminky.urs.cz/item/CS_URS_2024_01/764002821"/>
    <hyperlink ref="F237" r:id="rId56" display="https://podminky.urs.cz/item/CS_URS_2024_01/764002851"/>
    <hyperlink ref="F239" r:id="rId57" display="https://podminky.urs.cz/item/CS_URS_2024_01/764002871"/>
    <hyperlink ref="F241" r:id="rId58" display="https://podminky.urs.cz/item/CS_URS_2024_01/764004801"/>
    <hyperlink ref="F243" r:id="rId59" display="https://podminky.urs.cz/item/CS_URS_2024_01/764004841"/>
    <hyperlink ref="F245" r:id="rId60" display="https://podminky.urs.cz/item/CS_URS_2024_01/764004861"/>
    <hyperlink ref="F248" r:id="rId61" display="https://podminky.urs.cz/item/CS_URS_2024_01/765111801"/>
    <hyperlink ref="F250" r:id="rId62" display="https://podminky.urs.cz/item/CS_URS_2024_01/765111811"/>
    <hyperlink ref="F252" r:id="rId63" display="https://podminky.urs.cz/item/CS_URS_2024_01/765111861"/>
    <hyperlink ref="F254" r:id="rId64" display="https://podminky.urs.cz/item/CS_URS_2024_01/765111881"/>
    <hyperlink ref="F256" r:id="rId65" display="https://podminky.urs.cz/item/CS_URS_2024_01/765121801"/>
    <hyperlink ref="F258" r:id="rId66" display="https://podminky.urs.cz/item/CS_URS_2024_01/765191901"/>
    <hyperlink ref="F260" r:id="rId67" display="https://podminky.urs.cz/item/CS_URS_2024_01/765191911"/>
    <hyperlink ref="F262" r:id="rId68" display="https://podminky.urs.cz/item/CS_URS_2024_01/765192811"/>
    <hyperlink ref="F265" r:id="rId69" display="https://podminky.urs.cz/item/CS_URS_2024_01/767161821"/>
    <hyperlink ref="F267" r:id="rId70" display="https://podminky.urs.cz/item/CS_URS_2024_01/767211801"/>
    <hyperlink ref="F269" r:id="rId71" display="https://podminky.urs.cz/item/CS_URS_2024_01/767531811"/>
    <hyperlink ref="F271" r:id="rId72" display="https://podminky.urs.cz/item/CS_URS_2024_01/767531821"/>
    <hyperlink ref="F273" r:id="rId73" display="https://podminky.urs.cz/item/CS_URS_2024_01/767591801"/>
    <hyperlink ref="F275" r:id="rId74" display="https://podminky.urs.cz/item/CS_URS_2024_01/767833801"/>
    <hyperlink ref="F277" r:id="rId75" display="https://podminky.urs.cz/item/CS_URS_2024_01/767996701"/>
    <hyperlink ref="F280" r:id="rId76" display="https://podminky.urs.cz/item/CS_URS_2024_01/776201811"/>
    <hyperlink ref="F282" r:id="rId77" display="https://podminky.urs.cz/item/CS_URS_2024_01/776410811"/>
    <hyperlink ref="F286" r:id="rId78" display="https://podminky.urs.cz/item/CS_URS_2024_01/218202016"/>
    <hyperlink ref="F288" r:id="rId79" display="https://podminky.urs.cz/item/CS_URS_2024_01/218204002"/>
    <hyperlink ref="F290" r:id="rId80" display="https://podminky.urs.cz/item/CS_URS_2024_01/218204105"/>
    <hyperlink ref="F292" r:id="rId81" display="https://podminky.urs.cz/item/CS_URS_2024_01/218204121"/>
    <hyperlink ref="F294" r:id="rId82" display="https://podminky.urs.cz/item/CS_URS_2024_01/218204201"/>
    <hyperlink ref="F297" r:id="rId83" display="https://podminky.urs.cz/item/CS_URS_2024_01/468031111"/>
    <hyperlink ref="F300" r:id="rId84" display="https://podminky.urs.cz/item/CS_URS_2024_01/094103000"/>
  </hyperlinks>
  <pageMargins left="0.39375" right="0.39375" top="0.39375" bottom="0.39375" header="0" footer="0"/>
  <pageSetup paperSize="9" orientation="landscape" blackAndWhite="1" fitToHeight="100"/>
  <headerFooter>
    <oddFooter>&amp;CStrana &amp;P z &amp;N</oddFooter>
  </headerFooter>
  <drawing r:id="rId8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84</v>
      </c>
    </row>
    <row r="3" s="1" customFormat="1" ht="6.96" customHeight="1">
      <c r="B3" s="127"/>
      <c r="C3" s="128"/>
      <c r="D3" s="128"/>
      <c r="E3" s="128"/>
      <c r="F3" s="128"/>
      <c r="G3" s="128"/>
      <c r="H3" s="128"/>
      <c r="I3" s="128"/>
      <c r="J3" s="128"/>
      <c r="K3" s="128"/>
      <c r="L3" s="19"/>
      <c r="AT3" s="16" t="s">
        <v>81</v>
      </c>
    </row>
    <row r="4" s="1" customFormat="1" ht="24.96" customHeight="1">
      <c r="B4" s="19"/>
      <c r="D4" s="129" t="s">
        <v>91</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92</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585</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35</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37</v>
      </c>
      <c r="E30" s="37"/>
      <c r="F30" s="37"/>
      <c r="G30" s="37"/>
      <c r="H30" s="37"/>
      <c r="I30" s="37"/>
      <c r="J30" s="143">
        <f>ROUND(J95,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39</v>
      </c>
      <c r="G32" s="37"/>
      <c r="H32" s="37"/>
      <c r="I32" s="144" t="s">
        <v>38</v>
      </c>
      <c r="J32" s="144" t="s">
        <v>40</v>
      </c>
      <c r="K32" s="37"/>
      <c r="L32" s="133"/>
      <c r="S32" s="37"/>
      <c r="T32" s="37"/>
      <c r="U32" s="37"/>
      <c r="V32" s="37"/>
      <c r="W32" s="37"/>
      <c r="X32" s="37"/>
      <c r="Y32" s="37"/>
      <c r="Z32" s="37"/>
      <c r="AA32" s="37"/>
      <c r="AB32" s="37"/>
      <c r="AC32" s="37"/>
      <c r="AD32" s="37"/>
      <c r="AE32" s="37"/>
    </row>
    <row r="33" s="2" customFormat="1" ht="14.4" customHeight="1">
      <c r="A33" s="37"/>
      <c r="B33" s="43"/>
      <c r="C33" s="37"/>
      <c r="D33" s="145" t="s">
        <v>41</v>
      </c>
      <c r="E33" s="131" t="s">
        <v>42</v>
      </c>
      <c r="F33" s="146">
        <f>ROUND((SUM(BE95:BE282)),  2)</f>
        <v>0</v>
      </c>
      <c r="G33" s="37"/>
      <c r="H33" s="37"/>
      <c r="I33" s="147">
        <v>0.20999999999999999</v>
      </c>
      <c r="J33" s="146">
        <f>ROUND(((SUM(BE95:BE282))*I33),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43</v>
      </c>
      <c r="F34" s="146">
        <f>ROUND((SUM(BF95:BF282)),  2)</f>
        <v>0</v>
      </c>
      <c r="G34" s="37"/>
      <c r="H34" s="37"/>
      <c r="I34" s="147">
        <v>0.12</v>
      </c>
      <c r="J34" s="146">
        <f>ROUND(((SUM(BF95:BF282))*I34),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44</v>
      </c>
      <c r="F35" s="146">
        <f>ROUND((SUM(BG95:BG282)),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45</v>
      </c>
      <c r="F36" s="146">
        <f>ROUND((SUM(BH95:BH282)),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46</v>
      </c>
      <c r="F37" s="146">
        <f>ROUND((SUM(BI95:BI282)),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47</v>
      </c>
      <c r="E39" s="150"/>
      <c r="F39" s="150"/>
      <c r="G39" s="151" t="s">
        <v>48</v>
      </c>
      <c r="H39" s="152" t="s">
        <v>49</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94</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92</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01 - Založení stavby</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95</v>
      </c>
      <c r="D57" s="161"/>
      <c r="E57" s="161"/>
      <c r="F57" s="161"/>
      <c r="G57" s="161"/>
      <c r="H57" s="161"/>
      <c r="I57" s="161"/>
      <c r="J57" s="162" t="s">
        <v>96</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69</v>
      </c>
      <c r="D59" s="39"/>
      <c r="E59" s="39"/>
      <c r="F59" s="39"/>
      <c r="G59" s="39"/>
      <c r="H59" s="39"/>
      <c r="I59" s="39"/>
      <c r="J59" s="101">
        <f>J95</f>
        <v>0</v>
      </c>
      <c r="K59" s="39"/>
      <c r="L59" s="133"/>
      <c r="S59" s="37"/>
      <c r="T59" s="37"/>
      <c r="U59" s="37"/>
      <c r="V59" s="37"/>
      <c r="W59" s="37"/>
      <c r="X59" s="37"/>
      <c r="Y59" s="37"/>
      <c r="Z59" s="37"/>
      <c r="AA59" s="37"/>
      <c r="AB59" s="37"/>
      <c r="AC59" s="37"/>
      <c r="AD59" s="37"/>
      <c r="AE59" s="37"/>
      <c r="AU59" s="16" t="s">
        <v>97</v>
      </c>
    </row>
    <row r="60" s="9" customFormat="1" ht="24.96" customHeight="1">
      <c r="A60" s="9"/>
      <c r="B60" s="164"/>
      <c r="C60" s="165"/>
      <c r="D60" s="166" t="s">
        <v>98</v>
      </c>
      <c r="E60" s="167"/>
      <c r="F60" s="167"/>
      <c r="G60" s="167"/>
      <c r="H60" s="167"/>
      <c r="I60" s="167"/>
      <c r="J60" s="168">
        <f>J96</f>
        <v>0</v>
      </c>
      <c r="K60" s="165"/>
      <c r="L60" s="169"/>
      <c r="S60" s="9"/>
      <c r="T60" s="9"/>
      <c r="U60" s="9"/>
      <c r="V60" s="9"/>
      <c r="W60" s="9"/>
      <c r="X60" s="9"/>
      <c r="Y60" s="9"/>
      <c r="Z60" s="9"/>
      <c r="AA60" s="9"/>
      <c r="AB60" s="9"/>
      <c r="AC60" s="9"/>
      <c r="AD60" s="9"/>
      <c r="AE60" s="9"/>
    </row>
    <row r="61" s="10" customFormat="1" ht="19.92" customHeight="1">
      <c r="A61" s="10"/>
      <c r="B61" s="170"/>
      <c r="C61" s="171"/>
      <c r="D61" s="172" t="s">
        <v>99</v>
      </c>
      <c r="E61" s="173"/>
      <c r="F61" s="173"/>
      <c r="G61" s="173"/>
      <c r="H61" s="173"/>
      <c r="I61" s="173"/>
      <c r="J61" s="174">
        <f>J97</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586</v>
      </c>
      <c r="E62" s="173"/>
      <c r="F62" s="173"/>
      <c r="G62" s="173"/>
      <c r="H62" s="173"/>
      <c r="I62" s="173"/>
      <c r="J62" s="174">
        <f>J121</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587</v>
      </c>
      <c r="E63" s="173"/>
      <c r="F63" s="173"/>
      <c r="G63" s="173"/>
      <c r="H63" s="173"/>
      <c r="I63" s="173"/>
      <c r="J63" s="174">
        <f>J141</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588</v>
      </c>
      <c r="E64" s="173"/>
      <c r="F64" s="173"/>
      <c r="G64" s="173"/>
      <c r="H64" s="173"/>
      <c r="I64" s="173"/>
      <c r="J64" s="174">
        <f>J146</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589</v>
      </c>
      <c r="E65" s="173"/>
      <c r="F65" s="173"/>
      <c r="G65" s="173"/>
      <c r="H65" s="173"/>
      <c r="I65" s="173"/>
      <c r="J65" s="174">
        <f>J157</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590</v>
      </c>
      <c r="E66" s="173"/>
      <c r="F66" s="173"/>
      <c r="G66" s="173"/>
      <c r="H66" s="173"/>
      <c r="I66" s="173"/>
      <c r="J66" s="174">
        <f>J159</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591</v>
      </c>
      <c r="E67" s="173"/>
      <c r="F67" s="173"/>
      <c r="G67" s="173"/>
      <c r="H67" s="173"/>
      <c r="I67" s="173"/>
      <c r="J67" s="174">
        <f>J178</f>
        <v>0</v>
      </c>
      <c r="K67" s="171"/>
      <c r="L67" s="175"/>
      <c r="S67" s="10"/>
      <c r="T67" s="10"/>
      <c r="U67" s="10"/>
      <c r="V67" s="10"/>
      <c r="W67" s="10"/>
      <c r="X67" s="10"/>
      <c r="Y67" s="10"/>
      <c r="Z67" s="10"/>
      <c r="AA67" s="10"/>
      <c r="AB67" s="10"/>
      <c r="AC67" s="10"/>
      <c r="AD67" s="10"/>
      <c r="AE67" s="10"/>
    </row>
    <row r="68" s="10" customFormat="1" ht="19.92" customHeight="1">
      <c r="A68" s="10"/>
      <c r="B68" s="170"/>
      <c r="C68" s="171"/>
      <c r="D68" s="172" t="s">
        <v>592</v>
      </c>
      <c r="E68" s="173"/>
      <c r="F68" s="173"/>
      <c r="G68" s="173"/>
      <c r="H68" s="173"/>
      <c r="I68" s="173"/>
      <c r="J68" s="174">
        <f>J199</f>
        <v>0</v>
      </c>
      <c r="K68" s="171"/>
      <c r="L68" s="175"/>
      <c r="S68" s="10"/>
      <c r="T68" s="10"/>
      <c r="U68" s="10"/>
      <c r="V68" s="10"/>
      <c r="W68" s="10"/>
      <c r="X68" s="10"/>
      <c r="Y68" s="10"/>
      <c r="Z68" s="10"/>
      <c r="AA68" s="10"/>
      <c r="AB68" s="10"/>
      <c r="AC68" s="10"/>
      <c r="AD68" s="10"/>
      <c r="AE68" s="10"/>
    </row>
    <row r="69" s="9" customFormat="1" ht="24.96" customHeight="1">
      <c r="A69" s="9"/>
      <c r="B69" s="164"/>
      <c r="C69" s="165"/>
      <c r="D69" s="166" t="s">
        <v>102</v>
      </c>
      <c r="E69" s="167"/>
      <c r="F69" s="167"/>
      <c r="G69" s="167"/>
      <c r="H69" s="167"/>
      <c r="I69" s="167"/>
      <c r="J69" s="168">
        <f>J203</f>
        <v>0</v>
      </c>
      <c r="K69" s="165"/>
      <c r="L69" s="169"/>
      <c r="S69" s="9"/>
      <c r="T69" s="9"/>
      <c r="U69" s="9"/>
      <c r="V69" s="9"/>
      <c r="W69" s="9"/>
      <c r="X69" s="9"/>
      <c r="Y69" s="9"/>
      <c r="Z69" s="9"/>
      <c r="AA69" s="9"/>
      <c r="AB69" s="9"/>
      <c r="AC69" s="9"/>
      <c r="AD69" s="9"/>
      <c r="AE69" s="9"/>
    </row>
    <row r="70" s="10" customFormat="1" ht="19.92" customHeight="1">
      <c r="A70" s="10"/>
      <c r="B70" s="170"/>
      <c r="C70" s="171"/>
      <c r="D70" s="172" t="s">
        <v>105</v>
      </c>
      <c r="E70" s="173"/>
      <c r="F70" s="173"/>
      <c r="G70" s="173"/>
      <c r="H70" s="173"/>
      <c r="I70" s="173"/>
      <c r="J70" s="174">
        <f>J204</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115</v>
      </c>
      <c r="E71" s="173"/>
      <c r="F71" s="173"/>
      <c r="G71" s="173"/>
      <c r="H71" s="173"/>
      <c r="I71" s="173"/>
      <c r="J71" s="174">
        <f>J216</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593</v>
      </c>
      <c r="E72" s="173"/>
      <c r="F72" s="173"/>
      <c r="G72" s="173"/>
      <c r="H72" s="173"/>
      <c r="I72" s="173"/>
      <c r="J72" s="174">
        <f>J222</f>
        <v>0</v>
      </c>
      <c r="K72" s="171"/>
      <c r="L72" s="175"/>
      <c r="S72" s="10"/>
      <c r="T72" s="10"/>
      <c r="U72" s="10"/>
      <c r="V72" s="10"/>
      <c r="W72" s="10"/>
      <c r="X72" s="10"/>
      <c r="Y72" s="10"/>
      <c r="Z72" s="10"/>
      <c r="AA72" s="10"/>
      <c r="AB72" s="10"/>
      <c r="AC72" s="10"/>
      <c r="AD72" s="10"/>
      <c r="AE72" s="10"/>
    </row>
    <row r="73" s="9" customFormat="1" ht="24.96" customHeight="1">
      <c r="A73" s="9"/>
      <c r="B73" s="164"/>
      <c r="C73" s="165"/>
      <c r="D73" s="166" t="s">
        <v>117</v>
      </c>
      <c r="E73" s="167"/>
      <c r="F73" s="167"/>
      <c r="G73" s="167"/>
      <c r="H73" s="167"/>
      <c r="I73" s="167"/>
      <c r="J73" s="168">
        <f>J235</f>
        <v>0</v>
      </c>
      <c r="K73" s="165"/>
      <c r="L73" s="169"/>
      <c r="S73" s="9"/>
      <c r="T73" s="9"/>
      <c r="U73" s="9"/>
      <c r="V73" s="9"/>
      <c r="W73" s="9"/>
      <c r="X73" s="9"/>
      <c r="Y73" s="9"/>
      <c r="Z73" s="9"/>
      <c r="AA73" s="9"/>
      <c r="AB73" s="9"/>
      <c r="AC73" s="9"/>
      <c r="AD73" s="9"/>
      <c r="AE73" s="9"/>
    </row>
    <row r="74" s="10" customFormat="1" ht="19.92" customHeight="1">
      <c r="A74" s="10"/>
      <c r="B74" s="170"/>
      <c r="C74" s="171"/>
      <c r="D74" s="172" t="s">
        <v>118</v>
      </c>
      <c r="E74" s="173"/>
      <c r="F74" s="173"/>
      <c r="G74" s="173"/>
      <c r="H74" s="173"/>
      <c r="I74" s="173"/>
      <c r="J74" s="174">
        <f>J236</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119</v>
      </c>
      <c r="E75" s="173"/>
      <c r="F75" s="173"/>
      <c r="G75" s="173"/>
      <c r="H75" s="173"/>
      <c r="I75" s="173"/>
      <c r="J75" s="174">
        <f>J277</f>
        <v>0</v>
      </c>
      <c r="K75" s="171"/>
      <c r="L75" s="175"/>
      <c r="S75" s="10"/>
      <c r="T75" s="10"/>
      <c r="U75" s="10"/>
      <c r="V75" s="10"/>
      <c r="W75" s="10"/>
      <c r="X75" s="10"/>
      <c r="Y75" s="10"/>
      <c r="Z75" s="10"/>
      <c r="AA75" s="10"/>
      <c r="AB75" s="10"/>
      <c r="AC75" s="10"/>
      <c r="AD75" s="10"/>
      <c r="AE75" s="10"/>
    </row>
    <row r="76" s="2" customFormat="1" ht="21.84"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6.96" customHeight="1">
      <c r="A77" s="37"/>
      <c r="B77" s="58"/>
      <c r="C77" s="59"/>
      <c r="D77" s="59"/>
      <c r="E77" s="59"/>
      <c r="F77" s="59"/>
      <c r="G77" s="59"/>
      <c r="H77" s="59"/>
      <c r="I77" s="59"/>
      <c r="J77" s="59"/>
      <c r="K77" s="59"/>
      <c r="L77" s="133"/>
      <c r="S77" s="37"/>
      <c r="T77" s="37"/>
      <c r="U77" s="37"/>
      <c r="V77" s="37"/>
      <c r="W77" s="37"/>
      <c r="X77" s="37"/>
      <c r="Y77" s="37"/>
      <c r="Z77" s="37"/>
      <c r="AA77" s="37"/>
      <c r="AB77" s="37"/>
      <c r="AC77" s="37"/>
      <c r="AD77" s="37"/>
      <c r="AE77" s="37"/>
    </row>
    <row r="81" s="2" customFormat="1" ht="6.96" customHeight="1">
      <c r="A81" s="37"/>
      <c r="B81" s="60"/>
      <c r="C81" s="61"/>
      <c r="D81" s="61"/>
      <c r="E81" s="61"/>
      <c r="F81" s="61"/>
      <c r="G81" s="61"/>
      <c r="H81" s="61"/>
      <c r="I81" s="61"/>
      <c r="J81" s="61"/>
      <c r="K81" s="61"/>
      <c r="L81" s="133"/>
      <c r="S81" s="37"/>
      <c r="T81" s="37"/>
      <c r="U81" s="37"/>
      <c r="V81" s="37"/>
      <c r="W81" s="37"/>
      <c r="X81" s="37"/>
      <c r="Y81" s="37"/>
      <c r="Z81" s="37"/>
      <c r="AA81" s="37"/>
      <c r="AB81" s="37"/>
      <c r="AC81" s="37"/>
      <c r="AD81" s="37"/>
      <c r="AE81" s="37"/>
    </row>
    <row r="82" s="2" customFormat="1" ht="24.96" customHeight="1">
      <c r="A82" s="37"/>
      <c r="B82" s="38"/>
      <c r="C82" s="22" t="s">
        <v>121</v>
      </c>
      <c r="D82" s="39"/>
      <c r="E82" s="39"/>
      <c r="F82" s="39"/>
      <c r="G82" s="39"/>
      <c r="H82" s="39"/>
      <c r="I82" s="39"/>
      <c r="J82" s="39"/>
      <c r="K82" s="39"/>
      <c r="L82" s="13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33"/>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133"/>
      <c r="S84" s="37"/>
      <c r="T84" s="37"/>
      <c r="U84" s="37"/>
      <c r="V84" s="37"/>
      <c r="W84" s="37"/>
      <c r="X84" s="37"/>
      <c r="Y84" s="37"/>
      <c r="Z84" s="37"/>
      <c r="AA84" s="37"/>
      <c r="AB84" s="37"/>
      <c r="AC84" s="37"/>
      <c r="AD84" s="37"/>
      <c r="AE84" s="37"/>
    </row>
    <row r="85" s="2" customFormat="1" ht="16.5" customHeight="1">
      <c r="A85" s="37"/>
      <c r="B85" s="38"/>
      <c r="C85" s="39"/>
      <c r="D85" s="39"/>
      <c r="E85" s="159" t="str">
        <f>E7</f>
        <v>Demolice a Výstavba objektu - Zázemí cestářství Mšeno</v>
      </c>
      <c r="F85" s="31"/>
      <c r="G85" s="31"/>
      <c r="H85" s="31"/>
      <c r="I85" s="39"/>
      <c r="J85" s="39"/>
      <c r="K85" s="39"/>
      <c r="L85" s="133"/>
      <c r="S85" s="37"/>
      <c r="T85" s="37"/>
      <c r="U85" s="37"/>
      <c r="V85" s="37"/>
      <c r="W85" s="37"/>
      <c r="X85" s="37"/>
      <c r="Y85" s="37"/>
      <c r="Z85" s="37"/>
      <c r="AA85" s="37"/>
      <c r="AB85" s="37"/>
      <c r="AC85" s="37"/>
      <c r="AD85" s="37"/>
      <c r="AE85" s="37"/>
    </row>
    <row r="86" s="2" customFormat="1" ht="12" customHeight="1">
      <c r="A86" s="37"/>
      <c r="B86" s="38"/>
      <c r="C86" s="31" t="s">
        <v>92</v>
      </c>
      <c r="D86" s="39"/>
      <c r="E86" s="39"/>
      <c r="F86" s="39"/>
      <c r="G86" s="39"/>
      <c r="H86" s="39"/>
      <c r="I86" s="39"/>
      <c r="J86" s="39"/>
      <c r="K86" s="39"/>
      <c r="L86" s="133"/>
      <c r="S86" s="37"/>
      <c r="T86" s="37"/>
      <c r="U86" s="37"/>
      <c r="V86" s="37"/>
      <c r="W86" s="37"/>
      <c r="X86" s="37"/>
      <c r="Y86" s="37"/>
      <c r="Z86" s="37"/>
      <c r="AA86" s="37"/>
      <c r="AB86" s="37"/>
      <c r="AC86" s="37"/>
      <c r="AD86" s="37"/>
      <c r="AE86" s="37"/>
    </row>
    <row r="87" s="2" customFormat="1" ht="16.5" customHeight="1">
      <c r="A87" s="37"/>
      <c r="B87" s="38"/>
      <c r="C87" s="39"/>
      <c r="D87" s="39"/>
      <c r="E87" s="68" t="str">
        <f>E9</f>
        <v>01 - Založení stavby</v>
      </c>
      <c r="F87" s="39"/>
      <c r="G87" s="39"/>
      <c r="H87" s="39"/>
      <c r="I87" s="39"/>
      <c r="J87" s="39"/>
      <c r="K87" s="39"/>
      <c r="L87" s="133"/>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133"/>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 xml:space="preserve"> </v>
      </c>
      <c r="G89" s="39"/>
      <c r="H89" s="39"/>
      <c r="I89" s="31" t="s">
        <v>23</v>
      </c>
      <c r="J89" s="71" t="str">
        <f>IF(J12="","",J12)</f>
        <v>20.11.2024</v>
      </c>
      <c r="K89" s="39"/>
      <c r="L89" s="133"/>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Krajská správa a údržba silnic SK, p.o.</v>
      </c>
      <c r="G91" s="39"/>
      <c r="H91" s="39"/>
      <c r="I91" s="31" t="s">
        <v>31</v>
      </c>
      <c r="J91" s="35" t="str">
        <f>E21</f>
        <v>KFJ, s.r.o. Kostelec nad Černými lesy</v>
      </c>
      <c r="K91" s="39"/>
      <c r="L91" s="133"/>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33</v>
      </c>
      <c r="J92" s="35" t="str">
        <f>E24</f>
        <v xml:space="preserve"> </v>
      </c>
      <c r="K92" s="39"/>
      <c r="L92" s="133"/>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133"/>
      <c r="S93" s="37"/>
      <c r="T93" s="37"/>
      <c r="U93" s="37"/>
      <c r="V93" s="37"/>
      <c r="W93" s="37"/>
      <c r="X93" s="37"/>
      <c r="Y93" s="37"/>
      <c r="Z93" s="37"/>
      <c r="AA93" s="37"/>
      <c r="AB93" s="37"/>
      <c r="AC93" s="37"/>
      <c r="AD93" s="37"/>
      <c r="AE93" s="37"/>
    </row>
    <row r="94" s="11" customFormat="1" ht="29.28" customHeight="1">
      <c r="A94" s="176"/>
      <c r="B94" s="177"/>
      <c r="C94" s="178" t="s">
        <v>122</v>
      </c>
      <c r="D94" s="179" t="s">
        <v>56</v>
      </c>
      <c r="E94" s="179" t="s">
        <v>52</v>
      </c>
      <c r="F94" s="179" t="s">
        <v>53</v>
      </c>
      <c r="G94" s="179" t="s">
        <v>123</v>
      </c>
      <c r="H94" s="179" t="s">
        <v>124</v>
      </c>
      <c r="I94" s="179" t="s">
        <v>125</v>
      </c>
      <c r="J94" s="179" t="s">
        <v>96</v>
      </c>
      <c r="K94" s="180" t="s">
        <v>126</v>
      </c>
      <c r="L94" s="181"/>
      <c r="M94" s="91" t="s">
        <v>19</v>
      </c>
      <c r="N94" s="92" t="s">
        <v>41</v>
      </c>
      <c r="O94" s="92" t="s">
        <v>127</v>
      </c>
      <c r="P94" s="92" t="s">
        <v>128</v>
      </c>
      <c r="Q94" s="92" t="s">
        <v>129</v>
      </c>
      <c r="R94" s="92" t="s">
        <v>130</v>
      </c>
      <c r="S94" s="92" t="s">
        <v>131</v>
      </c>
      <c r="T94" s="93" t="s">
        <v>132</v>
      </c>
      <c r="U94" s="176"/>
      <c r="V94" s="176"/>
      <c r="W94" s="176"/>
      <c r="X94" s="176"/>
      <c r="Y94" s="176"/>
      <c r="Z94" s="176"/>
      <c r="AA94" s="176"/>
      <c r="AB94" s="176"/>
      <c r="AC94" s="176"/>
      <c r="AD94" s="176"/>
      <c r="AE94" s="176"/>
    </row>
    <row r="95" s="2" customFormat="1" ht="22.8" customHeight="1">
      <c r="A95" s="37"/>
      <c r="B95" s="38"/>
      <c r="C95" s="98" t="s">
        <v>133</v>
      </c>
      <c r="D95" s="39"/>
      <c r="E95" s="39"/>
      <c r="F95" s="39"/>
      <c r="G95" s="39"/>
      <c r="H95" s="39"/>
      <c r="I95" s="39"/>
      <c r="J95" s="182">
        <f>BK95</f>
        <v>0</v>
      </c>
      <c r="K95" s="39"/>
      <c r="L95" s="43"/>
      <c r="M95" s="94"/>
      <c r="N95" s="183"/>
      <c r="O95" s="95"/>
      <c r="P95" s="184">
        <f>P96+P203+P235</f>
        <v>0</v>
      </c>
      <c r="Q95" s="95"/>
      <c r="R95" s="184">
        <f>R96+R203+R235</f>
        <v>369.83471441</v>
      </c>
      <c r="S95" s="95"/>
      <c r="T95" s="185">
        <f>T96+T203+T235</f>
        <v>0</v>
      </c>
      <c r="U95" s="37"/>
      <c r="V95" s="37"/>
      <c r="W95" s="37"/>
      <c r="X95" s="37"/>
      <c r="Y95" s="37"/>
      <c r="Z95" s="37"/>
      <c r="AA95" s="37"/>
      <c r="AB95" s="37"/>
      <c r="AC95" s="37"/>
      <c r="AD95" s="37"/>
      <c r="AE95" s="37"/>
      <c r="AT95" s="16" t="s">
        <v>70</v>
      </c>
      <c r="AU95" s="16" t="s">
        <v>97</v>
      </c>
      <c r="BK95" s="186">
        <f>BK96+BK203+BK235</f>
        <v>0</v>
      </c>
    </row>
    <row r="96" s="12" customFormat="1" ht="25.92" customHeight="1">
      <c r="A96" s="12"/>
      <c r="B96" s="187"/>
      <c r="C96" s="188"/>
      <c r="D96" s="189" t="s">
        <v>70</v>
      </c>
      <c r="E96" s="190" t="s">
        <v>134</v>
      </c>
      <c r="F96" s="190" t="s">
        <v>135</v>
      </c>
      <c r="G96" s="188"/>
      <c r="H96" s="188"/>
      <c r="I96" s="191"/>
      <c r="J96" s="192">
        <f>BK96</f>
        <v>0</v>
      </c>
      <c r="K96" s="188"/>
      <c r="L96" s="193"/>
      <c r="M96" s="194"/>
      <c r="N96" s="195"/>
      <c r="O96" s="195"/>
      <c r="P96" s="196">
        <f>P97+P121+P141+P146+P157+P159+P178+P199</f>
        <v>0</v>
      </c>
      <c r="Q96" s="195"/>
      <c r="R96" s="196">
        <f>R97+R121+R141+R146+R157+R159+R178+R199</f>
        <v>359.41831662999999</v>
      </c>
      <c r="S96" s="195"/>
      <c r="T96" s="197">
        <f>T97+T121+T141+T146+T157+T159+T178+T199</f>
        <v>0</v>
      </c>
      <c r="U96" s="12"/>
      <c r="V96" s="12"/>
      <c r="W96" s="12"/>
      <c r="X96" s="12"/>
      <c r="Y96" s="12"/>
      <c r="Z96" s="12"/>
      <c r="AA96" s="12"/>
      <c r="AB96" s="12"/>
      <c r="AC96" s="12"/>
      <c r="AD96" s="12"/>
      <c r="AE96" s="12"/>
      <c r="AR96" s="198" t="s">
        <v>79</v>
      </c>
      <c r="AT96" s="199" t="s">
        <v>70</v>
      </c>
      <c r="AU96" s="199" t="s">
        <v>71</v>
      </c>
      <c r="AY96" s="198" t="s">
        <v>136</v>
      </c>
      <c r="BK96" s="200">
        <f>BK97+BK121+BK141+BK146+BK157+BK159+BK178+BK199</f>
        <v>0</v>
      </c>
    </row>
    <row r="97" s="12" customFormat="1" ht="22.8" customHeight="1">
      <c r="A97" s="12"/>
      <c r="B97" s="187"/>
      <c r="C97" s="188"/>
      <c r="D97" s="189" t="s">
        <v>70</v>
      </c>
      <c r="E97" s="201" t="s">
        <v>79</v>
      </c>
      <c r="F97" s="201" t="s">
        <v>137</v>
      </c>
      <c r="G97" s="188"/>
      <c r="H97" s="188"/>
      <c r="I97" s="191"/>
      <c r="J97" s="202">
        <f>BK97</f>
        <v>0</v>
      </c>
      <c r="K97" s="188"/>
      <c r="L97" s="193"/>
      <c r="M97" s="194"/>
      <c r="N97" s="195"/>
      <c r="O97" s="195"/>
      <c r="P97" s="196">
        <f>SUM(P98:P120)</f>
        <v>0</v>
      </c>
      <c r="Q97" s="195"/>
      <c r="R97" s="196">
        <f>SUM(R98:R120)</f>
        <v>19.234000000000002</v>
      </c>
      <c r="S97" s="195"/>
      <c r="T97" s="197">
        <f>SUM(T98:T120)</f>
        <v>0</v>
      </c>
      <c r="U97" s="12"/>
      <c r="V97" s="12"/>
      <c r="W97" s="12"/>
      <c r="X97" s="12"/>
      <c r="Y97" s="12"/>
      <c r="Z97" s="12"/>
      <c r="AA97" s="12"/>
      <c r="AB97" s="12"/>
      <c r="AC97" s="12"/>
      <c r="AD97" s="12"/>
      <c r="AE97" s="12"/>
      <c r="AR97" s="198" t="s">
        <v>79</v>
      </c>
      <c r="AT97" s="199" t="s">
        <v>70</v>
      </c>
      <c r="AU97" s="199" t="s">
        <v>79</v>
      </c>
      <c r="AY97" s="198" t="s">
        <v>136</v>
      </c>
      <c r="BK97" s="200">
        <f>SUM(BK98:BK120)</f>
        <v>0</v>
      </c>
    </row>
    <row r="98" s="2" customFormat="1" ht="16.5" customHeight="1">
      <c r="A98" s="37"/>
      <c r="B98" s="38"/>
      <c r="C98" s="203" t="s">
        <v>79</v>
      </c>
      <c r="D98" s="203" t="s">
        <v>138</v>
      </c>
      <c r="E98" s="204" t="s">
        <v>594</v>
      </c>
      <c r="F98" s="205" t="s">
        <v>595</v>
      </c>
      <c r="G98" s="206" t="s">
        <v>148</v>
      </c>
      <c r="H98" s="207">
        <v>161.31800000000001</v>
      </c>
      <c r="I98" s="208"/>
      <c r="J98" s="209">
        <f>ROUND(I98*H98,2)</f>
        <v>0</v>
      </c>
      <c r="K98" s="205" t="s">
        <v>142</v>
      </c>
      <c r="L98" s="43"/>
      <c r="M98" s="210" t="s">
        <v>19</v>
      </c>
      <c r="N98" s="211" t="s">
        <v>42</v>
      </c>
      <c r="O98" s="83"/>
      <c r="P98" s="212">
        <f>O98*H98</f>
        <v>0</v>
      </c>
      <c r="Q98" s="212">
        <v>0</v>
      </c>
      <c r="R98" s="212">
        <f>Q98*H98</f>
        <v>0</v>
      </c>
      <c r="S98" s="212">
        <v>0</v>
      </c>
      <c r="T98" s="213">
        <f>S98*H98</f>
        <v>0</v>
      </c>
      <c r="U98" s="37"/>
      <c r="V98" s="37"/>
      <c r="W98" s="37"/>
      <c r="X98" s="37"/>
      <c r="Y98" s="37"/>
      <c r="Z98" s="37"/>
      <c r="AA98" s="37"/>
      <c r="AB98" s="37"/>
      <c r="AC98" s="37"/>
      <c r="AD98" s="37"/>
      <c r="AE98" s="37"/>
      <c r="AR98" s="214" t="s">
        <v>143</v>
      </c>
      <c r="AT98" s="214" t="s">
        <v>138</v>
      </c>
      <c r="AU98" s="214" t="s">
        <v>81</v>
      </c>
      <c r="AY98" s="16" t="s">
        <v>136</v>
      </c>
      <c r="BE98" s="215">
        <f>IF(N98="základní",J98,0)</f>
        <v>0</v>
      </c>
      <c r="BF98" s="215">
        <f>IF(N98="snížená",J98,0)</f>
        <v>0</v>
      </c>
      <c r="BG98" s="215">
        <f>IF(N98="zákl. přenesená",J98,0)</f>
        <v>0</v>
      </c>
      <c r="BH98" s="215">
        <f>IF(N98="sníž. přenesená",J98,0)</f>
        <v>0</v>
      </c>
      <c r="BI98" s="215">
        <f>IF(N98="nulová",J98,0)</f>
        <v>0</v>
      </c>
      <c r="BJ98" s="16" t="s">
        <v>79</v>
      </c>
      <c r="BK98" s="215">
        <f>ROUND(I98*H98,2)</f>
        <v>0</v>
      </c>
      <c r="BL98" s="16" t="s">
        <v>143</v>
      </c>
      <c r="BM98" s="214" t="s">
        <v>81</v>
      </c>
    </row>
    <row r="99" s="2" customFormat="1">
      <c r="A99" s="37"/>
      <c r="B99" s="38"/>
      <c r="C99" s="39"/>
      <c r="D99" s="216" t="s">
        <v>144</v>
      </c>
      <c r="E99" s="39"/>
      <c r="F99" s="217" t="s">
        <v>596</v>
      </c>
      <c r="G99" s="39"/>
      <c r="H99" s="39"/>
      <c r="I99" s="218"/>
      <c r="J99" s="39"/>
      <c r="K99" s="39"/>
      <c r="L99" s="43"/>
      <c r="M99" s="219"/>
      <c r="N99" s="220"/>
      <c r="O99" s="83"/>
      <c r="P99" s="83"/>
      <c r="Q99" s="83"/>
      <c r="R99" s="83"/>
      <c r="S99" s="83"/>
      <c r="T99" s="84"/>
      <c r="U99" s="37"/>
      <c r="V99" s="37"/>
      <c r="W99" s="37"/>
      <c r="X99" s="37"/>
      <c r="Y99" s="37"/>
      <c r="Z99" s="37"/>
      <c r="AA99" s="37"/>
      <c r="AB99" s="37"/>
      <c r="AC99" s="37"/>
      <c r="AD99" s="37"/>
      <c r="AE99" s="37"/>
      <c r="AT99" s="16" t="s">
        <v>144</v>
      </c>
      <c r="AU99" s="16" t="s">
        <v>81</v>
      </c>
    </row>
    <row r="100" s="2" customFormat="1" ht="21.75" customHeight="1">
      <c r="A100" s="37"/>
      <c r="B100" s="38"/>
      <c r="C100" s="203" t="s">
        <v>81</v>
      </c>
      <c r="D100" s="203" t="s">
        <v>138</v>
      </c>
      <c r="E100" s="204" t="s">
        <v>597</v>
      </c>
      <c r="F100" s="205" t="s">
        <v>598</v>
      </c>
      <c r="G100" s="206" t="s">
        <v>148</v>
      </c>
      <c r="H100" s="207">
        <v>25.643000000000001</v>
      </c>
      <c r="I100" s="208"/>
      <c r="J100" s="209">
        <f>ROUND(I100*H100,2)</f>
        <v>0</v>
      </c>
      <c r="K100" s="205" t="s">
        <v>142</v>
      </c>
      <c r="L100" s="43"/>
      <c r="M100" s="210" t="s">
        <v>19</v>
      </c>
      <c r="N100" s="211" t="s">
        <v>42</v>
      </c>
      <c r="O100" s="83"/>
      <c r="P100" s="212">
        <f>O100*H100</f>
        <v>0</v>
      </c>
      <c r="Q100" s="212">
        <v>0</v>
      </c>
      <c r="R100" s="212">
        <f>Q100*H100</f>
        <v>0</v>
      </c>
      <c r="S100" s="212">
        <v>0</v>
      </c>
      <c r="T100" s="213">
        <f>S100*H100</f>
        <v>0</v>
      </c>
      <c r="U100" s="37"/>
      <c r="V100" s="37"/>
      <c r="W100" s="37"/>
      <c r="X100" s="37"/>
      <c r="Y100" s="37"/>
      <c r="Z100" s="37"/>
      <c r="AA100" s="37"/>
      <c r="AB100" s="37"/>
      <c r="AC100" s="37"/>
      <c r="AD100" s="37"/>
      <c r="AE100" s="37"/>
      <c r="AR100" s="214" t="s">
        <v>143</v>
      </c>
      <c r="AT100" s="214" t="s">
        <v>138</v>
      </c>
      <c r="AU100" s="214" t="s">
        <v>81</v>
      </c>
      <c r="AY100" s="16" t="s">
        <v>136</v>
      </c>
      <c r="BE100" s="215">
        <f>IF(N100="základní",J100,0)</f>
        <v>0</v>
      </c>
      <c r="BF100" s="215">
        <f>IF(N100="snížená",J100,0)</f>
        <v>0</v>
      </c>
      <c r="BG100" s="215">
        <f>IF(N100="zákl. přenesená",J100,0)</f>
        <v>0</v>
      </c>
      <c r="BH100" s="215">
        <f>IF(N100="sníž. přenesená",J100,0)</f>
        <v>0</v>
      </c>
      <c r="BI100" s="215">
        <f>IF(N100="nulová",J100,0)</f>
        <v>0</v>
      </c>
      <c r="BJ100" s="16" t="s">
        <v>79</v>
      </c>
      <c r="BK100" s="215">
        <f>ROUND(I100*H100,2)</f>
        <v>0</v>
      </c>
      <c r="BL100" s="16" t="s">
        <v>143</v>
      </c>
      <c r="BM100" s="214" t="s">
        <v>143</v>
      </c>
    </row>
    <row r="101" s="2" customFormat="1">
      <c r="A101" s="37"/>
      <c r="B101" s="38"/>
      <c r="C101" s="39"/>
      <c r="D101" s="216" t="s">
        <v>144</v>
      </c>
      <c r="E101" s="39"/>
      <c r="F101" s="217" t="s">
        <v>599</v>
      </c>
      <c r="G101" s="39"/>
      <c r="H101" s="39"/>
      <c r="I101" s="218"/>
      <c r="J101" s="39"/>
      <c r="K101" s="39"/>
      <c r="L101" s="43"/>
      <c r="M101" s="219"/>
      <c r="N101" s="220"/>
      <c r="O101" s="83"/>
      <c r="P101" s="83"/>
      <c r="Q101" s="83"/>
      <c r="R101" s="83"/>
      <c r="S101" s="83"/>
      <c r="T101" s="84"/>
      <c r="U101" s="37"/>
      <c r="V101" s="37"/>
      <c r="W101" s="37"/>
      <c r="X101" s="37"/>
      <c r="Y101" s="37"/>
      <c r="Z101" s="37"/>
      <c r="AA101" s="37"/>
      <c r="AB101" s="37"/>
      <c r="AC101" s="37"/>
      <c r="AD101" s="37"/>
      <c r="AE101" s="37"/>
      <c r="AT101" s="16" t="s">
        <v>144</v>
      </c>
      <c r="AU101" s="16" t="s">
        <v>81</v>
      </c>
    </row>
    <row r="102" s="2" customFormat="1" ht="21.75" customHeight="1">
      <c r="A102" s="37"/>
      <c r="B102" s="38"/>
      <c r="C102" s="203" t="s">
        <v>150</v>
      </c>
      <c r="D102" s="203" t="s">
        <v>138</v>
      </c>
      <c r="E102" s="204" t="s">
        <v>600</v>
      </c>
      <c r="F102" s="205" t="s">
        <v>601</v>
      </c>
      <c r="G102" s="206" t="s">
        <v>148</v>
      </c>
      <c r="H102" s="207">
        <v>79.290999999999997</v>
      </c>
      <c r="I102" s="208"/>
      <c r="J102" s="209">
        <f>ROUND(I102*H102,2)</f>
        <v>0</v>
      </c>
      <c r="K102" s="205" t="s">
        <v>142</v>
      </c>
      <c r="L102" s="43"/>
      <c r="M102" s="210" t="s">
        <v>19</v>
      </c>
      <c r="N102" s="211" t="s">
        <v>42</v>
      </c>
      <c r="O102" s="83"/>
      <c r="P102" s="212">
        <f>O102*H102</f>
        <v>0</v>
      </c>
      <c r="Q102" s="212">
        <v>0</v>
      </c>
      <c r="R102" s="212">
        <f>Q102*H102</f>
        <v>0</v>
      </c>
      <c r="S102" s="212">
        <v>0</v>
      </c>
      <c r="T102" s="213">
        <f>S102*H102</f>
        <v>0</v>
      </c>
      <c r="U102" s="37"/>
      <c r="V102" s="37"/>
      <c r="W102" s="37"/>
      <c r="X102" s="37"/>
      <c r="Y102" s="37"/>
      <c r="Z102" s="37"/>
      <c r="AA102" s="37"/>
      <c r="AB102" s="37"/>
      <c r="AC102" s="37"/>
      <c r="AD102" s="37"/>
      <c r="AE102" s="37"/>
      <c r="AR102" s="214" t="s">
        <v>143</v>
      </c>
      <c r="AT102" s="214" t="s">
        <v>138</v>
      </c>
      <c r="AU102" s="214" t="s">
        <v>81</v>
      </c>
      <c r="AY102" s="16" t="s">
        <v>136</v>
      </c>
      <c r="BE102" s="215">
        <f>IF(N102="základní",J102,0)</f>
        <v>0</v>
      </c>
      <c r="BF102" s="215">
        <f>IF(N102="snížená",J102,0)</f>
        <v>0</v>
      </c>
      <c r="BG102" s="215">
        <f>IF(N102="zákl. přenesená",J102,0)</f>
        <v>0</v>
      </c>
      <c r="BH102" s="215">
        <f>IF(N102="sníž. přenesená",J102,0)</f>
        <v>0</v>
      </c>
      <c r="BI102" s="215">
        <f>IF(N102="nulová",J102,0)</f>
        <v>0</v>
      </c>
      <c r="BJ102" s="16" t="s">
        <v>79</v>
      </c>
      <c r="BK102" s="215">
        <f>ROUND(I102*H102,2)</f>
        <v>0</v>
      </c>
      <c r="BL102" s="16" t="s">
        <v>143</v>
      </c>
      <c r="BM102" s="214" t="s">
        <v>153</v>
      </c>
    </row>
    <row r="103" s="2" customFormat="1">
      <c r="A103" s="37"/>
      <c r="B103" s="38"/>
      <c r="C103" s="39"/>
      <c r="D103" s="216" t="s">
        <v>144</v>
      </c>
      <c r="E103" s="39"/>
      <c r="F103" s="217" t="s">
        <v>602</v>
      </c>
      <c r="G103" s="39"/>
      <c r="H103" s="39"/>
      <c r="I103" s="218"/>
      <c r="J103" s="39"/>
      <c r="K103" s="39"/>
      <c r="L103" s="43"/>
      <c r="M103" s="219"/>
      <c r="N103" s="220"/>
      <c r="O103" s="83"/>
      <c r="P103" s="83"/>
      <c r="Q103" s="83"/>
      <c r="R103" s="83"/>
      <c r="S103" s="83"/>
      <c r="T103" s="84"/>
      <c r="U103" s="37"/>
      <c r="V103" s="37"/>
      <c r="W103" s="37"/>
      <c r="X103" s="37"/>
      <c r="Y103" s="37"/>
      <c r="Z103" s="37"/>
      <c r="AA103" s="37"/>
      <c r="AB103" s="37"/>
      <c r="AC103" s="37"/>
      <c r="AD103" s="37"/>
      <c r="AE103" s="37"/>
      <c r="AT103" s="16" t="s">
        <v>144</v>
      </c>
      <c r="AU103" s="16" t="s">
        <v>81</v>
      </c>
    </row>
    <row r="104" s="2" customFormat="1" ht="21.75" customHeight="1">
      <c r="A104" s="37"/>
      <c r="B104" s="38"/>
      <c r="C104" s="203" t="s">
        <v>143</v>
      </c>
      <c r="D104" s="203" t="s">
        <v>138</v>
      </c>
      <c r="E104" s="204" t="s">
        <v>603</v>
      </c>
      <c r="F104" s="205" t="s">
        <v>604</v>
      </c>
      <c r="G104" s="206" t="s">
        <v>148</v>
      </c>
      <c r="H104" s="207">
        <v>266.25200000000001</v>
      </c>
      <c r="I104" s="208"/>
      <c r="J104" s="209">
        <f>ROUND(I104*H104,2)</f>
        <v>0</v>
      </c>
      <c r="K104" s="205" t="s">
        <v>142</v>
      </c>
      <c r="L104" s="43"/>
      <c r="M104" s="210" t="s">
        <v>19</v>
      </c>
      <c r="N104" s="211" t="s">
        <v>42</v>
      </c>
      <c r="O104" s="83"/>
      <c r="P104" s="212">
        <f>O104*H104</f>
        <v>0</v>
      </c>
      <c r="Q104" s="212">
        <v>0</v>
      </c>
      <c r="R104" s="212">
        <f>Q104*H104</f>
        <v>0</v>
      </c>
      <c r="S104" s="212">
        <v>0</v>
      </c>
      <c r="T104" s="213">
        <f>S104*H104</f>
        <v>0</v>
      </c>
      <c r="U104" s="37"/>
      <c r="V104" s="37"/>
      <c r="W104" s="37"/>
      <c r="X104" s="37"/>
      <c r="Y104" s="37"/>
      <c r="Z104" s="37"/>
      <c r="AA104" s="37"/>
      <c r="AB104" s="37"/>
      <c r="AC104" s="37"/>
      <c r="AD104" s="37"/>
      <c r="AE104" s="37"/>
      <c r="AR104" s="214" t="s">
        <v>143</v>
      </c>
      <c r="AT104" s="214" t="s">
        <v>138</v>
      </c>
      <c r="AU104" s="214" t="s">
        <v>81</v>
      </c>
      <c r="AY104" s="16" t="s">
        <v>136</v>
      </c>
      <c r="BE104" s="215">
        <f>IF(N104="základní",J104,0)</f>
        <v>0</v>
      </c>
      <c r="BF104" s="215">
        <f>IF(N104="snížená",J104,0)</f>
        <v>0</v>
      </c>
      <c r="BG104" s="215">
        <f>IF(N104="zákl. přenesená",J104,0)</f>
        <v>0</v>
      </c>
      <c r="BH104" s="215">
        <f>IF(N104="sníž. přenesená",J104,0)</f>
        <v>0</v>
      </c>
      <c r="BI104" s="215">
        <f>IF(N104="nulová",J104,0)</f>
        <v>0</v>
      </c>
      <c r="BJ104" s="16" t="s">
        <v>79</v>
      </c>
      <c r="BK104" s="215">
        <f>ROUND(I104*H104,2)</f>
        <v>0</v>
      </c>
      <c r="BL104" s="16" t="s">
        <v>143</v>
      </c>
      <c r="BM104" s="214" t="s">
        <v>157</v>
      </c>
    </row>
    <row r="105" s="2" customFormat="1">
      <c r="A105" s="37"/>
      <c r="B105" s="38"/>
      <c r="C105" s="39"/>
      <c r="D105" s="216" t="s">
        <v>144</v>
      </c>
      <c r="E105" s="39"/>
      <c r="F105" s="217" t="s">
        <v>605</v>
      </c>
      <c r="G105" s="39"/>
      <c r="H105" s="39"/>
      <c r="I105" s="218"/>
      <c r="J105" s="39"/>
      <c r="K105" s="39"/>
      <c r="L105" s="43"/>
      <c r="M105" s="219"/>
      <c r="N105" s="220"/>
      <c r="O105" s="83"/>
      <c r="P105" s="83"/>
      <c r="Q105" s="83"/>
      <c r="R105" s="83"/>
      <c r="S105" s="83"/>
      <c r="T105" s="84"/>
      <c r="U105" s="37"/>
      <c r="V105" s="37"/>
      <c r="W105" s="37"/>
      <c r="X105" s="37"/>
      <c r="Y105" s="37"/>
      <c r="Z105" s="37"/>
      <c r="AA105" s="37"/>
      <c r="AB105" s="37"/>
      <c r="AC105" s="37"/>
      <c r="AD105" s="37"/>
      <c r="AE105" s="37"/>
      <c r="AT105" s="16" t="s">
        <v>144</v>
      </c>
      <c r="AU105" s="16" t="s">
        <v>81</v>
      </c>
    </row>
    <row r="106" s="2" customFormat="1" ht="21.75" customHeight="1">
      <c r="A106" s="37"/>
      <c r="B106" s="38"/>
      <c r="C106" s="203" t="s">
        <v>159</v>
      </c>
      <c r="D106" s="203" t="s">
        <v>138</v>
      </c>
      <c r="E106" s="204" t="s">
        <v>606</v>
      </c>
      <c r="F106" s="205" t="s">
        <v>607</v>
      </c>
      <c r="G106" s="206" t="s">
        <v>148</v>
      </c>
      <c r="H106" s="207">
        <v>253.43100000000001</v>
      </c>
      <c r="I106" s="208"/>
      <c r="J106" s="209">
        <f>ROUND(I106*H106,2)</f>
        <v>0</v>
      </c>
      <c r="K106" s="205" t="s">
        <v>142</v>
      </c>
      <c r="L106" s="43"/>
      <c r="M106" s="210" t="s">
        <v>19</v>
      </c>
      <c r="N106" s="211" t="s">
        <v>42</v>
      </c>
      <c r="O106" s="83"/>
      <c r="P106" s="212">
        <f>O106*H106</f>
        <v>0</v>
      </c>
      <c r="Q106" s="212">
        <v>0</v>
      </c>
      <c r="R106" s="212">
        <f>Q106*H106</f>
        <v>0</v>
      </c>
      <c r="S106" s="212">
        <v>0</v>
      </c>
      <c r="T106" s="213">
        <f>S106*H106</f>
        <v>0</v>
      </c>
      <c r="U106" s="37"/>
      <c r="V106" s="37"/>
      <c r="W106" s="37"/>
      <c r="X106" s="37"/>
      <c r="Y106" s="37"/>
      <c r="Z106" s="37"/>
      <c r="AA106" s="37"/>
      <c r="AB106" s="37"/>
      <c r="AC106" s="37"/>
      <c r="AD106" s="37"/>
      <c r="AE106" s="37"/>
      <c r="AR106" s="214" t="s">
        <v>143</v>
      </c>
      <c r="AT106" s="214" t="s">
        <v>138</v>
      </c>
      <c r="AU106" s="214" t="s">
        <v>81</v>
      </c>
      <c r="AY106" s="16" t="s">
        <v>136</v>
      </c>
      <c r="BE106" s="215">
        <f>IF(N106="základní",J106,0)</f>
        <v>0</v>
      </c>
      <c r="BF106" s="215">
        <f>IF(N106="snížená",J106,0)</f>
        <v>0</v>
      </c>
      <c r="BG106" s="215">
        <f>IF(N106="zákl. přenesená",J106,0)</f>
        <v>0</v>
      </c>
      <c r="BH106" s="215">
        <f>IF(N106="sníž. přenesená",J106,0)</f>
        <v>0</v>
      </c>
      <c r="BI106" s="215">
        <f>IF(N106="nulová",J106,0)</f>
        <v>0</v>
      </c>
      <c r="BJ106" s="16" t="s">
        <v>79</v>
      </c>
      <c r="BK106" s="215">
        <f>ROUND(I106*H106,2)</f>
        <v>0</v>
      </c>
      <c r="BL106" s="16" t="s">
        <v>143</v>
      </c>
      <c r="BM106" s="214" t="s">
        <v>162</v>
      </c>
    </row>
    <row r="107" s="2" customFormat="1">
      <c r="A107" s="37"/>
      <c r="B107" s="38"/>
      <c r="C107" s="39"/>
      <c r="D107" s="216" t="s">
        <v>144</v>
      </c>
      <c r="E107" s="39"/>
      <c r="F107" s="217" t="s">
        <v>608</v>
      </c>
      <c r="G107" s="39"/>
      <c r="H107" s="39"/>
      <c r="I107" s="218"/>
      <c r="J107" s="39"/>
      <c r="K107" s="39"/>
      <c r="L107" s="43"/>
      <c r="M107" s="219"/>
      <c r="N107" s="220"/>
      <c r="O107" s="83"/>
      <c r="P107" s="83"/>
      <c r="Q107" s="83"/>
      <c r="R107" s="83"/>
      <c r="S107" s="83"/>
      <c r="T107" s="84"/>
      <c r="U107" s="37"/>
      <c r="V107" s="37"/>
      <c r="W107" s="37"/>
      <c r="X107" s="37"/>
      <c r="Y107" s="37"/>
      <c r="Z107" s="37"/>
      <c r="AA107" s="37"/>
      <c r="AB107" s="37"/>
      <c r="AC107" s="37"/>
      <c r="AD107" s="37"/>
      <c r="AE107" s="37"/>
      <c r="AT107" s="16" t="s">
        <v>144</v>
      </c>
      <c r="AU107" s="16" t="s">
        <v>81</v>
      </c>
    </row>
    <row r="108" s="2" customFormat="1" ht="24.15" customHeight="1">
      <c r="A108" s="37"/>
      <c r="B108" s="38"/>
      <c r="C108" s="203" t="s">
        <v>153</v>
      </c>
      <c r="D108" s="203" t="s">
        <v>138</v>
      </c>
      <c r="E108" s="204" t="s">
        <v>609</v>
      </c>
      <c r="F108" s="205" t="s">
        <v>610</v>
      </c>
      <c r="G108" s="206" t="s">
        <v>148</v>
      </c>
      <c r="H108" s="207">
        <v>5068.6199999999999</v>
      </c>
      <c r="I108" s="208"/>
      <c r="J108" s="209">
        <f>ROUND(I108*H108,2)</f>
        <v>0</v>
      </c>
      <c r="K108" s="205" t="s">
        <v>142</v>
      </c>
      <c r="L108" s="43"/>
      <c r="M108" s="210" t="s">
        <v>19</v>
      </c>
      <c r="N108" s="211" t="s">
        <v>42</v>
      </c>
      <c r="O108" s="83"/>
      <c r="P108" s="212">
        <f>O108*H108</f>
        <v>0</v>
      </c>
      <c r="Q108" s="212">
        <v>0</v>
      </c>
      <c r="R108" s="212">
        <f>Q108*H108</f>
        <v>0</v>
      </c>
      <c r="S108" s="212">
        <v>0</v>
      </c>
      <c r="T108" s="213">
        <f>S108*H108</f>
        <v>0</v>
      </c>
      <c r="U108" s="37"/>
      <c r="V108" s="37"/>
      <c r="W108" s="37"/>
      <c r="X108" s="37"/>
      <c r="Y108" s="37"/>
      <c r="Z108" s="37"/>
      <c r="AA108" s="37"/>
      <c r="AB108" s="37"/>
      <c r="AC108" s="37"/>
      <c r="AD108" s="37"/>
      <c r="AE108" s="37"/>
      <c r="AR108" s="214" t="s">
        <v>143</v>
      </c>
      <c r="AT108" s="214" t="s">
        <v>138</v>
      </c>
      <c r="AU108" s="214" t="s">
        <v>81</v>
      </c>
      <c r="AY108" s="16" t="s">
        <v>136</v>
      </c>
      <c r="BE108" s="215">
        <f>IF(N108="základní",J108,0)</f>
        <v>0</v>
      </c>
      <c r="BF108" s="215">
        <f>IF(N108="snížená",J108,0)</f>
        <v>0</v>
      </c>
      <c r="BG108" s="215">
        <f>IF(N108="zákl. přenesená",J108,0)</f>
        <v>0</v>
      </c>
      <c r="BH108" s="215">
        <f>IF(N108="sníž. přenesená",J108,0)</f>
        <v>0</v>
      </c>
      <c r="BI108" s="215">
        <f>IF(N108="nulová",J108,0)</f>
        <v>0</v>
      </c>
      <c r="BJ108" s="16" t="s">
        <v>79</v>
      </c>
      <c r="BK108" s="215">
        <f>ROUND(I108*H108,2)</f>
        <v>0</v>
      </c>
      <c r="BL108" s="16" t="s">
        <v>143</v>
      </c>
      <c r="BM108" s="214" t="s">
        <v>8</v>
      </c>
    </row>
    <row r="109" s="2" customFormat="1">
      <c r="A109" s="37"/>
      <c r="B109" s="38"/>
      <c r="C109" s="39"/>
      <c r="D109" s="216" t="s">
        <v>144</v>
      </c>
      <c r="E109" s="39"/>
      <c r="F109" s="217" t="s">
        <v>611</v>
      </c>
      <c r="G109" s="39"/>
      <c r="H109" s="39"/>
      <c r="I109" s="218"/>
      <c r="J109" s="39"/>
      <c r="K109" s="39"/>
      <c r="L109" s="43"/>
      <c r="M109" s="219"/>
      <c r="N109" s="220"/>
      <c r="O109" s="83"/>
      <c r="P109" s="83"/>
      <c r="Q109" s="83"/>
      <c r="R109" s="83"/>
      <c r="S109" s="83"/>
      <c r="T109" s="84"/>
      <c r="U109" s="37"/>
      <c r="V109" s="37"/>
      <c r="W109" s="37"/>
      <c r="X109" s="37"/>
      <c r="Y109" s="37"/>
      <c r="Z109" s="37"/>
      <c r="AA109" s="37"/>
      <c r="AB109" s="37"/>
      <c r="AC109" s="37"/>
      <c r="AD109" s="37"/>
      <c r="AE109" s="37"/>
      <c r="AT109" s="16" t="s">
        <v>144</v>
      </c>
      <c r="AU109" s="16" t="s">
        <v>81</v>
      </c>
    </row>
    <row r="110" s="2" customFormat="1" ht="16.5" customHeight="1">
      <c r="A110" s="37"/>
      <c r="B110" s="38"/>
      <c r="C110" s="203" t="s">
        <v>169</v>
      </c>
      <c r="D110" s="203" t="s">
        <v>138</v>
      </c>
      <c r="E110" s="204" t="s">
        <v>151</v>
      </c>
      <c r="F110" s="205" t="s">
        <v>152</v>
      </c>
      <c r="G110" s="206" t="s">
        <v>148</v>
      </c>
      <c r="H110" s="207">
        <v>266.25200000000001</v>
      </c>
      <c r="I110" s="208"/>
      <c r="J110" s="209">
        <f>ROUND(I110*H110,2)</f>
        <v>0</v>
      </c>
      <c r="K110" s="205" t="s">
        <v>142</v>
      </c>
      <c r="L110" s="43"/>
      <c r="M110" s="210" t="s">
        <v>19</v>
      </c>
      <c r="N110" s="211" t="s">
        <v>42</v>
      </c>
      <c r="O110" s="83"/>
      <c r="P110" s="212">
        <f>O110*H110</f>
        <v>0</v>
      </c>
      <c r="Q110" s="212">
        <v>0</v>
      </c>
      <c r="R110" s="212">
        <f>Q110*H110</f>
        <v>0</v>
      </c>
      <c r="S110" s="212">
        <v>0</v>
      </c>
      <c r="T110" s="213">
        <f>S110*H110</f>
        <v>0</v>
      </c>
      <c r="U110" s="37"/>
      <c r="V110" s="37"/>
      <c r="W110" s="37"/>
      <c r="X110" s="37"/>
      <c r="Y110" s="37"/>
      <c r="Z110" s="37"/>
      <c r="AA110" s="37"/>
      <c r="AB110" s="37"/>
      <c r="AC110" s="37"/>
      <c r="AD110" s="37"/>
      <c r="AE110" s="37"/>
      <c r="AR110" s="214" t="s">
        <v>143</v>
      </c>
      <c r="AT110" s="214" t="s">
        <v>138</v>
      </c>
      <c r="AU110" s="214" t="s">
        <v>81</v>
      </c>
      <c r="AY110" s="16" t="s">
        <v>136</v>
      </c>
      <c r="BE110" s="215">
        <f>IF(N110="základní",J110,0)</f>
        <v>0</v>
      </c>
      <c r="BF110" s="215">
        <f>IF(N110="snížená",J110,0)</f>
        <v>0</v>
      </c>
      <c r="BG110" s="215">
        <f>IF(N110="zákl. přenesená",J110,0)</f>
        <v>0</v>
      </c>
      <c r="BH110" s="215">
        <f>IF(N110="sníž. přenesená",J110,0)</f>
        <v>0</v>
      </c>
      <c r="BI110" s="215">
        <f>IF(N110="nulová",J110,0)</f>
        <v>0</v>
      </c>
      <c r="BJ110" s="16" t="s">
        <v>79</v>
      </c>
      <c r="BK110" s="215">
        <f>ROUND(I110*H110,2)</f>
        <v>0</v>
      </c>
      <c r="BL110" s="16" t="s">
        <v>143</v>
      </c>
      <c r="BM110" s="214" t="s">
        <v>172</v>
      </c>
    </row>
    <row r="111" s="2" customFormat="1">
      <c r="A111" s="37"/>
      <c r="B111" s="38"/>
      <c r="C111" s="39"/>
      <c r="D111" s="216" t="s">
        <v>144</v>
      </c>
      <c r="E111" s="39"/>
      <c r="F111" s="217" t="s">
        <v>154</v>
      </c>
      <c r="G111" s="39"/>
      <c r="H111" s="39"/>
      <c r="I111" s="218"/>
      <c r="J111" s="39"/>
      <c r="K111" s="39"/>
      <c r="L111" s="43"/>
      <c r="M111" s="219"/>
      <c r="N111" s="220"/>
      <c r="O111" s="83"/>
      <c r="P111" s="83"/>
      <c r="Q111" s="83"/>
      <c r="R111" s="83"/>
      <c r="S111" s="83"/>
      <c r="T111" s="84"/>
      <c r="U111" s="37"/>
      <c r="V111" s="37"/>
      <c r="W111" s="37"/>
      <c r="X111" s="37"/>
      <c r="Y111" s="37"/>
      <c r="Z111" s="37"/>
      <c r="AA111" s="37"/>
      <c r="AB111" s="37"/>
      <c r="AC111" s="37"/>
      <c r="AD111" s="37"/>
      <c r="AE111" s="37"/>
      <c r="AT111" s="16" t="s">
        <v>144</v>
      </c>
      <c r="AU111" s="16" t="s">
        <v>81</v>
      </c>
    </row>
    <row r="112" s="2" customFormat="1" ht="16.5" customHeight="1">
      <c r="A112" s="37"/>
      <c r="B112" s="38"/>
      <c r="C112" s="203" t="s">
        <v>157</v>
      </c>
      <c r="D112" s="203" t="s">
        <v>138</v>
      </c>
      <c r="E112" s="204" t="s">
        <v>612</v>
      </c>
      <c r="F112" s="205" t="s">
        <v>613</v>
      </c>
      <c r="G112" s="206" t="s">
        <v>216</v>
      </c>
      <c r="H112" s="207">
        <v>430.83300000000003</v>
      </c>
      <c r="I112" s="208"/>
      <c r="J112" s="209">
        <f>ROUND(I112*H112,2)</f>
        <v>0</v>
      </c>
      <c r="K112" s="205" t="s">
        <v>142</v>
      </c>
      <c r="L112" s="43"/>
      <c r="M112" s="210" t="s">
        <v>19</v>
      </c>
      <c r="N112" s="211" t="s">
        <v>42</v>
      </c>
      <c r="O112" s="83"/>
      <c r="P112" s="212">
        <f>O112*H112</f>
        <v>0</v>
      </c>
      <c r="Q112" s="212">
        <v>0</v>
      </c>
      <c r="R112" s="212">
        <f>Q112*H112</f>
        <v>0</v>
      </c>
      <c r="S112" s="212">
        <v>0</v>
      </c>
      <c r="T112" s="213">
        <f>S112*H112</f>
        <v>0</v>
      </c>
      <c r="U112" s="37"/>
      <c r="V112" s="37"/>
      <c r="W112" s="37"/>
      <c r="X112" s="37"/>
      <c r="Y112" s="37"/>
      <c r="Z112" s="37"/>
      <c r="AA112" s="37"/>
      <c r="AB112" s="37"/>
      <c r="AC112" s="37"/>
      <c r="AD112" s="37"/>
      <c r="AE112" s="37"/>
      <c r="AR112" s="214" t="s">
        <v>143</v>
      </c>
      <c r="AT112" s="214" t="s">
        <v>138</v>
      </c>
      <c r="AU112" s="214" t="s">
        <v>81</v>
      </c>
      <c r="AY112" s="16" t="s">
        <v>136</v>
      </c>
      <c r="BE112" s="215">
        <f>IF(N112="základní",J112,0)</f>
        <v>0</v>
      </c>
      <c r="BF112" s="215">
        <f>IF(N112="snížená",J112,0)</f>
        <v>0</v>
      </c>
      <c r="BG112" s="215">
        <f>IF(N112="zákl. přenesená",J112,0)</f>
        <v>0</v>
      </c>
      <c r="BH112" s="215">
        <f>IF(N112="sníž. přenesená",J112,0)</f>
        <v>0</v>
      </c>
      <c r="BI112" s="215">
        <f>IF(N112="nulová",J112,0)</f>
        <v>0</v>
      </c>
      <c r="BJ112" s="16" t="s">
        <v>79</v>
      </c>
      <c r="BK112" s="215">
        <f>ROUND(I112*H112,2)</f>
        <v>0</v>
      </c>
      <c r="BL112" s="16" t="s">
        <v>143</v>
      </c>
      <c r="BM112" s="214" t="s">
        <v>176</v>
      </c>
    </row>
    <row r="113" s="2" customFormat="1">
      <c r="A113" s="37"/>
      <c r="B113" s="38"/>
      <c r="C113" s="39"/>
      <c r="D113" s="216" t="s">
        <v>144</v>
      </c>
      <c r="E113" s="39"/>
      <c r="F113" s="217" t="s">
        <v>614</v>
      </c>
      <c r="G113" s="39"/>
      <c r="H113" s="39"/>
      <c r="I113" s="218"/>
      <c r="J113" s="39"/>
      <c r="K113" s="39"/>
      <c r="L113" s="43"/>
      <c r="M113" s="219"/>
      <c r="N113" s="220"/>
      <c r="O113" s="83"/>
      <c r="P113" s="83"/>
      <c r="Q113" s="83"/>
      <c r="R113" s="83"/>
      <c r="S113" s="83"/>
      <c r="T113" s="84"/>
      <c r="U113" s="37"/>
      <c r="V113" s="37"/>
      <c r="W113" s="37"/>
      <c r="X113" s="37"/>
      <c r="Y113" s="37"/>
      <c r="Z113" s="37"/>
      <c r="AA113" s="37"/>
      <c r="AB113" s="37"/>
      <c r="AC113" s="37"/>
      <c r="AD113" s="37"/>
      <c r="AE113" s="37"/>
      <c r="AT113" s="16" t="s">
        <v>144</v>
      </c>
      <c r="AU113" s="16" t="s">
        <v>81</v>
      </c>
    </row>
    <row r="114" s="2" customFormat="1" ht="16.5" customHeight="1">
      <c r="A114" s="37"/>
      <c r="B114" s="38"/>
      <c r="C114" s="203" t="s">
        <v>164</v>
      </c>
      <c r="D114" s="203" t="s">
        <v>138</v>
      </c>
      <c r="E114" s="204" t="s">
        <v>615</v>
      </c>
      <c r="F114" s="205" t="s">
        <v>616</v>
      </c>
      <c r="G114" s="206" t="s">
        <v>148</v>
      </c>
      <c r="H114" s="207">
        <v>266.25200000000001</v>
      </c>
      <c r="I114" s="208"/>
      <c r="J114" s="209">
        <f>ROUND(I114*H114,2)</f>
        <v>0</v>
      </c>
      <c r="K114" s="205" t="s">
        <v>142</v>
      </c>
      <c r="L114" s="43"/>
      <c r="M114" s="210" t="s">
        <v>19</v>
      </c>
      <c r="N114" s="211" t="s">
        <v>42</v>
      </c>
      <c r="O114" s="83"/>
      <c r="P114" s="212">
        <f>O114*H114</f>
        <v>0</v>
      </c>
      <c r="Q114" s="212">
        <v>0</v>
      </c>
      <c r="R114" s="212">
        <f>Q114*H114</f>
        <v>0</v>
      </c>
      <c r="S114" s="212">
        <v>0</v>
      </c>
      <c r="T114" s="213">
        <f>S114*H114</f>
        <v>0</v>
      </c>
      <c r="U114" s="37"/>
      <c r="V114" s="37"/>
      <c r="W114" s="37"/>
      <c r="X114" s="37"/>
      <c r="Y114" s="37"/>
      <c r="Z114" s="37"/>
      <c r="AA114" s="37"/>
      <c r="AB114" s="37"/>
      <c r="AC114" s="37"/>
      <c r="AD114" s="37"/>
      <c r="AE114" s="37"/>
      <c r="AR114" s="214" t="s">
        <v>143</v>
      </c>
      <c r="AT114" s="214" t="s">
        <v>138</v>
      </c>
      <c r="AU114" s="214" t="s">
        <v>81</v>
      </c>
      <c r="AY114" s="16" t="s">
        <v>136</v>
      </c>
      <c r="BE114" s="215">
        <f>IF(N114="základní",J114,0)</f>
        <v>0</v>
      </c>
      <c r="BF114" s="215">
        <f>IF(N114="snížená",J114,0)</f>
        <v>0</v>
      </c>
      <c r="BG114" s="215">
        <f>IF(N114="zákl. přenesená",J114,0)</f>
        <v>0</v>
      </c>
      <c r="BH114" s="215">
        <f>IF(N114="sníž. přenesená",J114,0)</f>
        <v>0</v>
      </c>
      <c r="BI114" s="215">
        <f>IF(N114="nulová",J114,0)</f>
        <v>0</v>
      </c>
      <c r="BJ114" s="16" t="s">
        <v>79</v>
      </c>
      <c r="BK114" s="215">
        <f>ROUND(I114*H114,2)</f>
        <v>0</v>
      </c>
      <c r="BL114" s="16" t="s">
        <v>143</v>
      </c>
      <c r="BM114" s="214" t="s">
        <v>180</v>
      </c>
    </row>
    <row r="115" s="2" customFormat="1">
      <c r="A115" s="37"/>
      <c r="B115" s="38"/>
      <c r="C115" s="39"/>
      <c r="D115" s="216" t="s">
        <v>144</v>
      </c>
      <c r="E115" s="39"/>
      <c r="F115" s="217" t="s">
        <v>617</v>
      </c>
      <c r="G115" s="39"/>
      <c r="H115" s="39"/>
      <c r="I115" s="218"/>
      <c r="J115" s="39"/>
      <c r="K115" s="39"/>
      <c r="L115" s="43"/>
      <c r="M115" s="219"/>
      <c r="N115" s="220"/>
      <c r="O115" s="83"/>
      <c r="P115" s="83"/>
      <c r="Q115" s="83"/>
      <c r="R115" s="83"/>
      <c r="S115" s="83"/>
      <c r="T115" s="84"/>
      <c r="U115" s="37"/>
      <c r="V115" s="37"/>
      <c r="W115" s="37"/>
      <c r="X115" s="37"/>
      <c r="Y115" s="37"/>
      <c r="Z115" s="37"/>
      <c r="AA115" s="37"/>
      <c r="AB115" s="37"/>
      <c r="AC115" s="37"/>
      <c r="AD115" s="37"/>
      <c r="AE115" s="37"/>
      <c r="AT115" s="16" t="s">
        <v>144</v>
      </c>
      <c r="AU115" s="16" t="s">
        <v>81</v>
      </c>
    </row>
    <row r="116" s="2" customFormat="1" ht="16.5" customHeight="1">
      <c r="A116" s="37"/>
      <c r="B116" s="38"/>
      <c r="C116" s="203" t="s">
        <v>162</v>
      </c>
      <c r="D116" s="203" t="s">
        <v>138</v>
      </c>
      <c r="E116" s="204" t="s">
        <v>618</v>
      </c>
      <c r="F116" s="205" t="s">
        <v>619</v>
      </c>
      <c r="G116" s="206" t="s">
        <v>148</v>
      </c>
      <c r="H116" s="207">
        <v>12.821</v>
      </c>
      <c r="I116" s="208"/>
      <c r="J116" s="209">
        <f>ROUND(I116*H116,2)</f>
        <v>0</v>
      </c>
      <c r="K116" s="205" t="s">
        <v>142</v>
      </c>
      <c r="L116" s="43"/>
      <c r="M116" s="210" t="s">
        <v>19</v>
      </c>
      <c r="N116" s="211" t="s">
        <v>42</v>
      </c>
      <c r="O116" s="83"/>
      <c r="P116" s="212">
        <f>O116*H116</f>
        <v>0</v>
      </c>
      <c r="Q116" s="212">
        <v>0</v>
      </c>
      <c r="R116" s="212">
        <f>Q116*H116</f>
        <v>0</v>
      </c>
      <c r="S116" s="212">
        <v>0</v>
      </c>
      <c r="T116" s="213">
        <f>S116*H116</f>
        <v>0</v>
      </c>
      <c r="U116" s="37"/>
      <c r="V116" s="37"/>
      <c r="W116" s="37"/>
      <c r="X116" s="37"/>
      <c r="Y116" s="37"/>
      <c r="Z116" s="37"/>
      <c r="AA116" s="37"/>
      <c r="AB116" s="37"/>
      <c r="AC116" s="37"/>
      <c r="AD116" s="37"/>
      <c r="AE116" s="37"/>
      <c r="AR116" s="214" t="s">
        <v>143</v>
      </c>
      <c r="AT116" s="214" t="s">
        <v>138</v>
      </c>
      <c r="AU116" s="214" t="s">
        <v>81</v>
      </c>
      <c r="AY116" s="16" t="s">
        <v>136</v>
      </c>
      <c r="BE116" s="215">
        <f>IF(N116="základní",J116,0)</f>
        <v>0</v>
      </c>
      <c r="BF116" s="215">
        <f>IF(N116="snížená",J116,0)</f>
        <v>0</v>
      </c>
      <c r="BG116" s="215">
        <f>IF(N116="zákl. přenesená",J116,0)</f>
        <v>0</v>
      </c>
      <c r="BH116" s="215">
        <f>IF(N116="sníž. přenesená",J116,0)</f>
        <v>0</v>
      </c>
      <c r="BI116" s="215">
        <f>IF(N116="nulová",J116,0)</f>
        <v>0</v>
      </c>
      <c r="BJ116" s="16" t="s">
        <v>79</v>
      </c>
      <c r="BK116" s="215">
        <f>ROUND(I116*H116,2)</f>
        <v>0</v>
      </c>
      <c r="BL116" s="16" t="s">
        <v>143</v>
      </c>
      <c r="BM116" s="214" t="s">
        <v>187</v>
      </c>
    </row>
    <row r="117" s="2" customFormat="1">
      <c r="A117" s="37"/>
      <c r="B117" s="38"/>
      <c r="C117" s="39"/>
      <c r="D117" s="216" t="s">
        <v>144</v>
      </c>
      <c r="E117" s="39"/>
      <c r="F117" s="217" t="s">
        <v>620</v>
      </c>
      <c r="G117" s="39"/>
      <c r="H117" s="39"/>
      <c r="I117" s="218"/>
      <c r="J117" s="39"/>
      <c r="K117" s="39"/>
      <c r="L117" s="43"/>
      <c r="M117" s="219"/>
      <c r="N117" s="220"/>
      <c r="O117" s="83"/>
      <c r="P117" s="83"/>
      <c r="Q117" s="83"/>
      <c r="R117" s="83"/>
      <c r="S117" s="83"/>
      <c r="T117" s="84"/>
      <c r="U117" s="37"/>
      <c r="V117" s="37"/>
      <c r="W117" s="37"/>
      <c r="X117" s="37"/>
      <c r="Y117" s="37"/>
      <c r="Z117" s="37"/>
      <c r="AA117" s="37"/>
      <c r="AB117" s="37"/>
      <c r="AC117" s="37"/>
      <c r="AD117" s="37"/>
      <c r="AE117" s="37"/>
      <c r="AT117" s="16" t="s">
        <v>144</v>
      </c>
      <c r="AU117" s="16" t="s">
        <v>81</v>
      </c>
    </row>
    <row r="118" s="2" customFormat="1" ht="16.5" customHeight="1">
      <c r="A118" s="37"/>
      <c r="B118" s="38"/>
      <c r="C118" s="203" t="s">
        <v>189</v>
      </c>
      <c r="D118" s="203" t="s">
        <v>138</v>
      </c>
      <c r="E118" s="204" t="s">
        <v>621</v>
      </c>
      <c r="F118" s="205" t="s">
        <v>622</v>
      </c>
      <c r="G118" s="206" t="s">
        <v>148</v>
      </c>
      <c r="H118" s="207">
        <v>9.6170000000000009</v>
      </c>
      <c r="I118" s="208"/>
      <c r="J118" s="209">
        <f>ROUND(I118*H118,2)</f>
        <v>0</v>
      </c>
      <c r="K118" s="205" t="s">
        <v>142</v>
      </c>
      <c r="L118" s="43"/>
      <c r="M118" s="210" t="s">
        <v>19</v>
      </c>
      <c r="N118" s="211" t="s">
        <v>42</v>
      </c>
      <c r="O118" s="83"/>
      <c r="P118" s="212">
        <f>O118*H118</f>
        <v>0</v>
      </c>
      <c r="Q118" s="212">
        <v>0</v>
      </c>
      <c r="R118" s="212">
        <f>Q118*H118</f>
        <v>0</v>
      </c>
      <c r="S118" s="212">
        <v>0</v>
      </c>
      <c r="T118" s="213">
        <f>S118*H118</f>
        <v>0</v>
      </c>
      <c r="U118" s="37"/>
      <c r="V118" s="37"/>
      <c r="W118" s="37"/>
      <c r="X118" s="37"/>
      <c r="Y118" s="37"/>
      <c r="Z118" s="37"/>
      <c r="AA118" s="37"/>
      <c r="AB118" s="37"/>
      <c r="AC118" s="37"/>
      <c r="AD118" s="37"/>
      <c r="AE118" s="37"/>
      <c r="AR118" s="214" t="s">
        <v>143</v>
      </c>
      <c r="AT118" s="214" t="s">
        <v>138</v>
      </c>
      <c r="AU118" s="214" t="s">
        <v>81</v>
      </c>
      <c r="AY118" s="16" t="s">
        <v>136</v>
      </c>
      <c r="BE118" s="215">
        <f>IF(N118="základní",J118,0)</f>
        <v>0</v>
      </c>
      <c r="BF118" s="215">
        <f>IF(N118="snížená",J118,0)</f>
        <v>0</v>
      </c>
      <c r="BG118" s="215">
        <f>IF(N118="zákl. přenesená",J118,0)</f>
        <v>0</v>
      </c>
      <c r="BH118" s="215">
        <f>IF(N118="sníž. přenesená",J118,0)</f>
        <v>0</v>
      </c>
      <c r="BI118" s="215">
        <f>IF(N118="nulová",J118,0)</f>
        <v>0</v>
      </c>
      <c r="BJ118" s="16" t="s">
        <v>79</v>
      </c>
      <c r="BK118" s="215">
        <f>ROUND(I118*H118,2)</f>
        <v>0</v>
      </c>
      <c r="BL118" s="16" t="s">
        <v>143</v>
      </c>
      <c r="BM118" s="214" t="s">
        <v>192</v>
      </c>
    </row>
    <row r="119" s="2" customFormat="1">
      <c r="A119" s="37"/>
      <c r="B119" s="38"/>
      <c r="C119" s="39"/>
      <c r="D119" s="216" t="s">
        <v>144</v>
      </c>
      <c r="E119" s="39"/>
      <c r="F119" s="217" t="s">
        <v>623</v>
      </c>
      <c r="G119" s="39"/>
      <c r="H119" s="39"/>
      <c r="I119" s="218"/>
      <c r="J119" s="39"/>
      <c r="K119" s="39"/>
      <c r="L119" s="43"/>
      <c r="M119" s="219"/>
      <c r="N119" s="220"/>
      <c r="O119" s="83"/>
      <c r="P119" s="83"/>
      <c r="Q119" s="83"/>
      <c r="R119" s="83"/>
      <c r="S119" s="83"/>
      <c r="T119" s="84"/>
      <c r="U119" s="37"/>
      <c r="V119" s="37"/>
      <c r="W119" s="37"/>
      <c r="X119" s="37"/>
      <c r="Y119" s="37"/>
      <c r="Z119" s="37"/>
      <c r="AA119" s="37"/>
      <c r="AB119" s="37"/>
      <c r="AC119" s="37"/>
      <c r="AD119" s="37"/>
      <c r="AE119" s="37"/>
      <c r="AT119" s="16" t="s">
        <v>144</v>
      </c>
      <c r="AU119" s="16" t="s">
        <v>81</v>
      </c>
    </row>
    <row r="120" s="2" customFormat="1" ht="16.5" customHeight="1">
      <c r="A120" s="37"/>
      <c r="B120" s="38"/>
      <c r="C120" s="227" t="s">
        <v>8</v>
      </c>
      <c r="D120" s="227" t="s">
        <v>544</v>
      </c>
      <c r="E120" s="228" t="s">
        <v>624</v>
      </c>
      <c r="F120" s="229" t="s">
        <v>625</v>
      </c>
      <c r="G120" s="230" t="s">
        <v>216</v>
      </c>
      <c r="H120" s="231">
        <v>19.234000000000002</v>
      </c>
      <c r="I120" s="232"/>
      <c r="J120" s="233">
        <f>ROUND(I120*H120,2)</f>
        <v>0</v>
      </c>
      <c r="K120" s="229" t="s">
        <v>142</v>
      </c>
      <c r="L120" s="234"/>
      <c r="M120" s="235" t="s">
        <v>19</v>
      </c>
      <c r="N120" s="236" t="s">
        <v>42</v>
      </c>
      <c r="O120" s="83"/>
      <c r="P120" s="212">
        <f>O120*H120</f>
        <v>0</v>
      </c>
      <c r="Q120" s="212">
        <v>1</v>
      </c>
      <c r="R120" s="212">
        <f>Q120*H120</f>
        <v>19.234000000000002</v>
      </c>
      <c r="S120" s="212">
        <v>0</v>
      </c>
      <c r="T120" s="213">
        <f>S120*H120</f>
        <v>0</v>
      </c>
      <c r="U120" s="37"/>
      <c r="V120" s="37"/>
      <c r="W120" s="37"/>
      <c r="X120" s="37"/>
      <c r="Y120" s="37"/>
      <c r="Z120" s="37"/>
      <c r="AA120" s="37"/>
      <c r="AB120" s="37"/>
      <c r="AC120" s="37"/>
      <c r="AD120" s="37"/>
      <c r="AE120" s="37"/>
      <c r="AR120" s="214" t="s">
        <v>157</v>
      </c>
      <c r="AT120" s="214" t="s">
        <v>544</v>
      </c>
      <c r="AU120" s="214" t="s">
        <v>81</v>
      </c>
      <c r="AY120" s="16" t="s">
        <v>136</v>
      </c>
      <c r="BE120" s="215">
        <f>IF(N120="základní",J120,0)</f>
        <v>0</v>
      </c>
      <c r="BF120" s="215">
        <f>IF(N120="snížená",J120,0)</f>
        <v>0</v>
      </c>
      <c r="BG120" s="215">
        <f>IF(N120="zákl. přenesená",J120,0)</f>
        <v>0</v>
      </c>
      <c r="BH120" s="215">
        <f>IF(N120="sníž. přenesená",J120,0)</f>
        <v>0</v>
      </c>
      <c r="BI120" s="215">
        <f>IF(N120="nulová",J120,0)</f>
        <v>0</v>
      </c>
      <c r="BJ120" s="16" t="s">
        <v>79</v>
      </c>
      <c r="BK120" s="215">
        <f>ROUND(I120*H120,2)</f>
        <v>0</v>
      </c>
      <c r="BL120" s="16" t="s">
        <v>143</v>
      </c>
      <c r="BM120" s="214" t="s">
        <v>196</v>
      </c>
    </row>
    <row r="121" s="12" customFormat="1" ht="22.8" customHeight="1">
      <c r="A121" s="12"/>
      <c r="B121" s="187"/>
      <c r="C121" s="188"/>
      <c r="D121" s="189" t="s">
        <v>70</v>
      </c>
      <c r="E121" s="201" t="s">
        <v>81</v>
      </c>
      <c r="F121" s="201" t="s">
        <v>626</v>
      </c>
      <c r="G121" s="188"/>
      <c r="H121" s="188"/>
      <c r="I121" s="191"/>
      <c r="J121" s="202">
        <f>BK121</f>
        <v>0</v>
      </c>
      <c r="K121" s="188"/>
      <c r="L121" s="193"/>
      <c r="M121" s="194"/>
      <c r="N121" s="195"/>
      <c r="O121" s="195"/>
      <c r="P121" s="196">
        <f>SUM(P122:P140)</f>
        <v>0</v>
      </c>
      <c r="Q121" s="195"/>
      <c r="R121" s="196">
        <f>SUM(R122:R140)</f>
        <v>310.96405644999999</v>
      </c>
      <c r="S121" s="195"/>
      <c r="T121" s="197">
        <f>SUM(T122:T140)</f>
        <v>0</v>
      </c>
      <c r="U121" s="12"/>
      <c r="V121" s="12"/>
      <c r="W121" s="12"/>
      <c r="X121" s="12"/>
      <c r="Y121" s="12"/>
      <c r="Z121" s="12"/>
      <c r="AA121" s="12"/>
      <c r="AB121" s="12"/>
      <c r="AC121" s="12"/>
      <c r="AD121" s="12"/>
      <c r="AE121" s="12"/>
      <c r="AR121" s="198" t="s">
        <v>79</v>
      </c>
      <c r="AT121" s="199" t="s">
        <v>70</v>
      </c>
      <c r="AU121" s="199" t="s">
        <v>79</v>
      </c>
      <c r="AY121" s="198" t="s">
        <v>136</v>
      </c>
      <c r="BK121" s="200">
        <f>SUM(BK122:BK140)</f>
        <v>0</v>
      </c>
    </row>
    <row r="122" s="2" customFormat="1" ht="16.5" customHeight="1">
      <c r="A122" s="37"/>
      <c r="B122" s="38"/>
      <c r="C122" s="203" t="s">
        <v>198</v>
      </c>
      <c r="D122" s="203" t="s">
        <v>138</v>
      </c>
      <c r="E122" s="204" t="s">
        <v>627</v>
      </c>
      <c r="F122" s="205" t="s">
        <v>628</v>
      </c>
      <c r="G122" s="206" t="s">
        <v>186</v>
      </c>
      <c r="H122" s="207">
        <v>30</v>
      </c>
      <c r="I122" s="208"/>
      <c r="J122" s="209">
        <f>ROUND(I122*H122,2)</f>
        <v>0</v>
      </c>
      <c r="K122" s="205" t="s">
        <v>629</v>
      </c>
      <c r="L122" s="43"/>
      <c r="M122" s="210" t="s">
        <v>19</v>
      </c>
      <c r="N122" s="211" t="s">
        <v>42</v>
      </c>
      <c r="O122" s="83"/>
      <c r="P122" s="212">
        <f>O122*H122</f>
        <v>0</v>
      </c>
      <c r="Q122" s="212">
        <v>0</v>
      </c>
      <c r="R122" s="212">
        <f>Q122*H122</f>
        <v>0</v>
      </c>
      <c r="S122" s="212">
        <v>0</v>
      </c>
      <c r="T122" s="213">
        <f>S122*H122</f>
        <v>0</v>
      </c>
      <c r="U122" s="37"/>
      <c r="V122" s="37"/>
      <c r="W122" s="37"/>
      <c r="X122" s="37"/>
      <c r="Y122" s="37"/>
      <c r="Z122" s="37"/>
      <c r="AA122" s="37"/>
      <c r="AB122" s="37"/>
      <c r="AC122" s="37"/>
      <c r="AD122" s="37"/>
      <c r="AE122" s="37"/>
      <c r="AR122" s="214" t="s">
        <v>143</v>
      </c>
      <c r="AT122" s="214" t="s">
        <v>138</v>
      </c>
      <c r="AU122" s="214" t="s">
        <v>81</v>
      </c>
      <c r="AY122" s="16" t="s">
        <v>136</v>
      </c>
      <c r="BE122" s="215">
        <f>IF(N122="základní",J122,0)</f>
        <v>0</v>
      </c>
      <c r="BF122" s="215">
        <f>IF(N122="snížená",J122,0)</f>
        <v>0</v>
      </c>
      <c r="BG122" s="215">
        <f>IF(N122="zákl. přenesená",J122,0)</f>
        <v>0</v>
      </c>
      <c r="BH122" s="215">
        <f>IF(N122="sníž. přenesená",J122,0)</f>
        <v>0</v>
      </c>
      <c r="BI122" s="215">
        <f>IF(N122="nulová",J122,0)</f>
        <v>0</v>
      </c>
      <c r="BJ122" s="16" t="s">
        <v>79</v>
      </c>
      <c r="BK122" s="215">
        <f>ROUND(I122*H122,2)</f>
        <v>0</v>
      </c>
      <c r="BL122" s="16" t="s">
        <v>143</v>
      </c>
      <c r="BM122" s="214" t="s">
        <v>201</v>
      </c>
    </row>
    <row r="123" s="2" customFormat="1">
      <c r="A123" s="37"/>
      <c r="B123" s="38"/>
      <c r="C123" s="39"/>
      <c r="D123" s="216" t="s">
        <v>144</v>
      </c>
      <c r="E123" s="39"/>
      <c r="F123" s="217" t="s">
        <v>630</v>
      </c>
      <c r="G123" s="39"/>
      <c r="H123" s="39"/>
      <c r="I123" s="218"/>
      <c r="J123" s="39"/>
      <c r="K123" s="39"/>
      <c r="L123" s="43"/>
      <c r="M123" s="219"/>
      <c r="N123" s="220"/>
      <c r="O123" s="83"/>
      <c r="P123" s="83"/>
      <c r="Q123" s="83"/>
      <c r="R123" s="83"/>
      <c r="S123" s="83"/>
      <c r="T123" s="84"/>
      <c r="U123" s="37"/>
      <c r="V123" s="37"/>
      <c r="W123" s="37"/>
      <c r="X123" s="37"/>
      <c r="Y123" s="37"/>
      <c r="Z123" s="37"/>
      <c r="AA123" s="37"/>
      <c r="AB123" s="37"/>
      <c r="AC123" s="37"/>
      <c r="AD123" s="37"/>
      <c r="AE123" s="37"/>
      <c r="AT123" s="16" t="s">
        <v>144</v>
      </c>
      <c r="AU123" s="16" t="s">
        <v>81</v>
      </c>
    </row>
    <row r="124" s="2" customFormat="1" ht="16.5" customHeight="1">
      <c r="A124" s="37"/>
      <c r="B124" s="38"/>
      <c r="C124" s="227" t="s">
        <v>172</v>
      </c>
      <c r="D124" s="227" t="s">
        <v>544</v>
      </c>
      <c r="E124" s="228" t="s">
        <v>631</v>
      </c>
      <c r="F124" s="229" t="s">
        <v>632</v>
      </c>
      <c r="G124" s="230" t="s">
        <v>186</v>
      </c>
      <c r="H124" s="231">
        <v>31.5</v>
      </c>
      <c r="I124" s="232"/>
      <c r="J124" s="233">
        <f>ROUND(I124*H124,2)</f>
        <v>0</v>
      </c>
      <c r="K124" s="229" t="s">
        <v>142</v>
      </c>
      <c r="L124" s="234"/>
      <c r="M124" s="235" t="s">
        <v>19</v>
      </c>
      <c r="N124" s="236" t="s">
        <v>42</v>
      </c>
      <c r="O124" s="83"/>
      <c r="P124" s="212">
        <f>O124*H124</f>
        <v>0</v>
      </c>
      <c r="Q124" s="212">
        <v>0.00035</v>
      </c>
      <c r="R124" s="212">
        <f>Q124*H124</f>
        <v>0.011025</v>
      </c>
      <c r="S124" s="212">
        <v>0</v>
      </c>
      <c r="T124" s="213">
        <f>S124*H124</f>
        <v>0</v>
      </c>
      <c r="U124" s="37"/>
      <c r="V124" s="37"/>
      <c r="W124" s="37"/>
      <c r="X124" s="37"/>
      <c r="Y124" s="37"/>
      <c r="Z124" s="37"/>
      <c r="AA124" s="37"/>
      <c r="AB124" s="37"/>
      <c r="AC124" s="37"/>
      <c r="AD124" s="37"/>
      <c r="AE124" s="37"/>
      <c r="AR124" s="214" t="s">
        <v>157</v>
      </c>
      <c r="AT124" s="214" t="s">
        <v>544</v>
      </c>
      <c r="AU124" s="214" t="s">
        <v>81</v>
      </c>
      <c r="AY124" s="16" t="s">
        <v>136</v>
      </c>
      <c r="BE124" s="215">
        <f>IF(N124="základní",J124,0)</f>
        <v>0</v>
      </c>
      <c r="BF124" s="215">
        <f>IF(N124="snížená",J124,0)</f>
        <v>0</v>
      </c>
      <c r="BG124" s="215">
        <f>IF(N124="zákl. přenesená",J124,0)</f>
        <v>0</v>
      </c>
      <c r="BH124" s="215">
        <f>IF(N124="sníž. přenesená",J124,0)</f>
        <v>0</v>
      </c>
      <c r="BI124" s="215">
        <f>IF(N124="nulová",J124,0)</f>
        <v>0</v>
      </c>
      <c r="BJ124" s="16" t="s">
        <v>79</v>
      </c>
      <c r="BK124" s="215">
        <f>ROUND(I124*H124,2)</f>
        <v>0</v>
      </c>
      <c r="BL124" s="16" t="s">
        <v>143</v>
      </c>
      <c r="BM124" s="214" t="s">
        <v>205</v>
      </c>
    </row>
    <row r="125" s="2" customFormat="1" ht="24.15" customHeight="1">
      <c r="A125" s="37"/>
      <c r="B125" s="38"/>
      <c r="C125" s="203" t="s">
        <v>207</v>
      </c>
      <c r="D125" s="203" t="s">
        <v>138</v>
      </c>
      <c r="E125" s="204" t="s">
        <v>633</v>
      </c>
      <c r="F125" s="205" t="s">
        <v>634</v>
      </c>
      <c r="G125" s="206" t="s">
        <v>330</v>
      </c>
      <c r="H125" s="207">
        <v>16</v>
      </c>
      <c r="I125" s="208"/>
      <c r="J125" s="209">
        <f>ROUND(I125*H125,2)</f>
        <v>0</v>
      </c>
      <c r="K125" s="205" t="s">
        <v>629</v>
      </c>
      <c r="L125" s="43"/>
      <c r="M125" s="210" t="s">
        <v>19</v>
      </c>
      <c r="N125" s="211" t="s">
        <v>42</v>
      </c>
      <c r="O125" s="83"/>
      <c r="P125" s="212">
        <f>O125*H125</f>
        <v>0</v>
      </c>
      <c r="Q125" s="212">
        <v>0</v>
      </c>
      <c r="R125" s="212">
        <f>Q125*H125</f>
        <v>0</v>
      </c>
      <c r="S125" s="212">
        <v>0</v>
      </c>
      <c r="T125" s="213">
        <f>S125*H125</f>
        <v>0</v>
      </c>
      <c r="U125" s="37"/>
      <c r="V125" s="37"/>
      <c r="W125" s="37"/>
      <c r="X125" s="37"/>
      <c r="Y125" s="37"/>
      <c r="Z125" s="37"/>
      <c r="AA125" s="37"/>
      <c r="AB125" s="37"/>
      <c r="AC125" s="37"/>
      <c r="AD125" s="37"/>
      <c r="AE125" s="37"/>
      <c r="AR125" s="214" t="s">
        <v>143</v>
      </c>
      <c r="AT125" s="214" t="s">
        <v>138</v>
      </c>
      <c r="AU125" s="214" t="s">
        <v>81</v>
      </c>
      <c r="AY125" s="16" t="s">
        <v>136</v>
      </c>
      <c r="BE125" s="215">
        <f>IF(N125="základní",J125,0)</f>
        <v>0</v>
      </c>
      <c r="BF125" s="215">
        <f>IF(N125="snížená",J125,0)</f>
        <v>0</v>
      </c>
      <c r="BG125" s="215">
        <f>IF(N125="zákl. přenesená",J125,0)</f>
        <v>0</v>
      </c>
      <c r="BH125" s="215">
        <f>IF(N125="sníž. přenesená",J125,0)</f>
        <v>0</v>
      </c>
      <c r="BI125" s="215">
        <f>IF(N125="nulová",J125,0)</f>
        <v>0</v>
      </c>
      <c r="BJ125" s="16" t="s">
        <v>79</v>
      </c>
      <c r="BK125" s="215">
        <f>ROUND(I125*H125,2)</f>
        <v>0</v>
      </c>
      <c r="BL125" s="16" t="s">
        <v>143</v>
      </c>
      <c r="BM125" s="214" t="s">
        <v>210</v>
      </c>
    </row>
    <row r="126" s="2" customFormat="1">
      <c r="A126" s="37"/>
      <c r="B126" s="38"/>
      <c r="C126" s="39"/>
      <c r="D126" s="216" t="s">
        <v>144</v>
      </c>
      <c r="E126" s="39"/>
      <c r="F126" s="217" t="s">
        <v>635</v>
      </c>
      <c r="G126" s="39"/>
      <c r="H126" s="39"/>
      <c r="I126" s="218"/>
      <c r="J126" s="39"/>
      <c r="K126" s="39"/>
      <c r="L126" s="43"/>
      <c r="M126" s="219"/>
      <c r="N126" s="220"/>
      <c r="O126" s="83"/>
      <c r="P126" s="83"/>
      <c r="Q126" s="83"/>
      <c r="R126" s="83"/>
      <c r="S126" s="83"/>
      <c r="T126" s="84"/>
      <c r="U126" s="37"/>
      <c r="V126" s="37"/>
      <c r="W126" s="37"/>
      <c r="X126" s="37"/>
      <c r="Y126" s="37"/>
      <c r="Z126" s="37"/>
      <c r="AA126" s="37"/>
      <c r="AB126" s="37"/>
      <c r="AC126" s="37"/>
      <c r="AD126" s="37"/>
      <c r="AE126" s="37"/>
      <c r="AT126" s="16" t="s">
        <v>144</v>
      </c>
      <c r="AU126" s="16" t="s">
        <v>81</v>
      </c>
    </row>
    <row r="127" s="2" customFormat="1" ht="16.5" customHeight="1">
      <c r="A127" s="37"/>
      <c r="B127" s="38"/>
      <c r="C127" s="227" t="s">
        <v>176</v>
      </c>
      <c r="D127" s="227" t="s">
        <v>544</v>
      </c>
      <c r="E127" s="228" t="s">
        <v>636</v>
      </c>
      <c r="F127" s="229" t="s">
        <v>637</v>
      </c>
      <c r="G127" s="230" t="s">
        <v>186</v>
      </c>
      <c r="H127" s="231">
        <v>10</v>
      </c>
      <c r="I127" s="232"/>
      <c r="J127" s="233">
        <f>ROUND(I127*H127,2)</f>
        <v>0</v>
      </c>
      <c r="K127" s="229" t="s">
        <v>142</v>
      </c>
      <c r="L127" s="234"/>
      <c r="M127" s="235" t="s">
        <v>19</v>
      </c>
      <c r="N127" s="236" t="s">
        <v>42</v>
      </c>
      <c r="O127" s="83"/>
      <c r="P127" s="212">
        <f>O127*H127</f>
        <v>0</v>
      </c>
      <c r="Q127" s="212">
        <v>0.0046899999999999997</v>
      </c>
      <c r="R127" s="212">
        <f>Q127*H127</f>
        <v>0.046899999999999997</v>
      </c>
      <c r="S127" s="212">
        <v>0</v>
      </c>
      <c r="T127" s="213">
        <f>S127*H127</f>
        <v>0</v>
      </c>
      <c r="U127" s="37"/>
      <c r="V127" s="37"/>
      <c r="W127" s="37"/>
      <c r="X127" s="37"/>
      <c r="Y127" s="37"/>
      <c r="Z127" s="37"/>
      <c r="AA127" s="37"/>
      <c r="AB127" s="37"/>
      <c r="AC127" s="37"/>
      <c r="AD127" s="37"/>
      <c r="AE127" s="37"/>
      <c r="AR127" s="214" t="s">
        <v>157</v>
      </c>
      <c r="AT127" s="214" t="s">
        <v>544</v>
      </c>
      <c r="AU127" s="214" t="s">
        <v>81</v>
      </c>
      <c r="AY127" s="16" t="s">
        <v>136</v>
      </c>
      <c r="BE127" s="215">
        <f>IF(N127="základní",J127,0)</f>
        <v>0</v>
      </c>
      <c r="BF127" s="215">
        <f>IF(N127="snížená",J127,0)</f>
        <v>0</v>
      </c>
      <c r="BG127" s="215">
        <f>IF(N127="zákl. přenesená",J127,0)</f>
        <v>0</v>
      </c>
      <c r="BH127" s="215">
        <f>IF(N127="sníž. přenesená",J127,0)</f>
        <v>0</v>
      </c>
      <c r="BI127" s="215">
        <f>IF(N127="nulová",J127,0)</f>
        <v>0</v>
      </c>
      <c r="BJ127" s="16" t="s">
        <v>79</v>
      </c>
      <c r="BK127" s="215">
        <f>ROUND(I127*H127,2)</f>
        <v>0</v>
      </c>
      <c r="BL127" s="16" t="s">
        <v>143</v>
      </c>
      <c r="BM127" s="214" t="s">
        <v>217</v>
      </c>
    </row>
    <row r="128" s="2" customFormat="1" ht="16.5" customHeight="1">
      <c r="A128" s="37"/>
      <c r="B128" s="38"/>
      <c r="C128" s="227" t="s">
        <v>219</v>
      </c>
      <c r="D128" s="227" t="s">
        <v>544</v>
      </c>
      <c r="E128" s="228" t="s">
        <v>638</v>
      </c>
      <c r="F128" s="229" t="s">
        <v>639</v>
      </c>
      <c r="G128" s="230" t="s">
        <v>186</v>
      </c>
      <c r="H128" s="231">
        <v>6</v>
      </c>
      <c r="I128" s="232"/>
      <c r="J128" s="233">
        <f>ROUND(I128*H128,2)</f>
        <v>0</v>
      </c>
      <c r="K128" s="229" t="s">
        <v>142</v>
      </c>
      <c r="L128" s="234"/>
      <c r="M128" s="235" t="s">
        <v>19</v>
      </c>
      <c r="N128" s="236" t="s">
        <v>42</v>
      </c>
      <c r="O128" s="83"/>
      <c r="P128" s="212">
        <f>O128*H128</f>
        <v>0</v>
      </c>
      <c r="Q128" s="212">
        <v>0.0015399999999999999</v>
      </c>
      <c r="R128" s="212">
        <f>Q128*H128</f>
        <v>0.0092399999999999999</v>
      </c>
      <c r="S128" s="212">
        <v>0</v>
      </c>
      <c r="T128" s="213">
        <f>S128*H128</f>
        <v>0</v>
      </c>
      <c r="U128" s="37"/>
      <c r="V128" s="37"/>
      <c r="W128" s="37"/>
      <c r="X128" s="37"/>
      <c r="Y128" s="37"/>
      <c r="Z128" s="37"/>
      <c r="AA128" s="37"/>
      <c r="AB128" s="37"/>
      <c r="AC128" s="37"/>
      <c r="AD128" s="37"/>
      <c r="AE128" s="37"/>
      <c r="AR128" s="214" t="s">
        <v>157</v>
      </c>
      <c r="AT128" s="214" t="s">
        <v>544</v>
      </c>
      <c r="AU128" s="214" t="s">
        <v>81</v>
      </c>
      <c r="AY128" s="16" t="s">
        <v>136</v>
      </c>
      <c r="BE128" s="215">
        <f>IF(N128="základní",J128,0)</f>
        <v>0</v>
      </c>
      <c r="BF128" s="215">
        <f>IF(N128="snížená",J128,0)</f>
        <v>0</v>
      </c>
      <c r="BG128" s="215">
        <f>IF(N128="zákl. přenesená",J128,0)</f>
        <v>0</v>
      </c>
      <c r="BH128" s="215">
        <f>IF(N128="sníž. přenesená",J128,0)</f>
        <v>0</v>
      </c>
      <c r="BI128" s="215">
        <f>IF(N128="nulová",J128,0)</f>
        <v>0</v>
      </c>
      <c r="BJ128" s="16" t="s">
        <v>79</v>
      </c>
      <c r="BK128" s="215">
        <f>ROUND(I128*H128,2)</f>
        <v>0</v>
      </c>
      <c r="BL128" s="16" t="s">
        <v>143</v>
      </c>
      <c r="BM128" s="214" t="s">
        <v>222</v>
      </c>
    </row>
    <row r="129" s="2" customFormat="1" ht="16.5" customHeight="1">
      <c r="A129" s="37"/>
      <c r="B129" s="38"/>
      <c r="C129" s="203" t="s">
        <v>180</v>
      </c>
      <c r="D129" s="203" t="s">
        <v>138</v>
      </c>
      <c r="E129" s="204" t="s">
        <v>640</v>
      </c>
      <c r="F129" s="205" t="s">
        <v>641</v>
      </c>
      <c r="G129" s="206" t="s">
        <v>148</v>
      </c>
      <c r="H129" s="207">
        <v>8.9819999999999993</v>
      </c>
      <c r="I129" s="208"/>
      <c r="J129" s="209">
        <f>ROUND(I129*H129,2)</f>
        <v>0</v>
      </c>
      <c r="K129" s="205" t="s">
        <v>142</v>
      </c>
      <c r="L129" s="43"/>
      <c r="M129" s="210" t="s">
        <v>19</v>
      </c>
      <c r="N129" s="211" t="s">
        <v>42</v>
      </c>
      <c r="O129" s="83"/>
      <c r="P129" s="212">
        <f>O129*H129</f>
        <v>0</v>
      </c>
      <c r="Q129" s="212">
        <v>2.1600000000000001</v>
      </c>
      <c r="R129" s="212">
        <f>Q129*H129</f>
        <v>19.401119999999999</v>
      </c>
      <c r="S129" s="212">
        <v>0</v>
      </c>
      <c r="T129" s="213">
        <f>S129*H129</f>
        <v>0</v>
      </c>
      <c r="U129" s="37"/>
      <c r="V129" s="37"/>
      <c r="W129" s="37"/>
      <c r="X129" s="37"/>
      <c r="Y129" s="37"/>
      <c r="Z129" s="37"/>
      <c r="AA129" s="37"/>
      <c r="AB129" s="37"/>
      <c r="AC129" s="37"/>
      <c r="AD129" s="37"/>
      <c r="AE129" s="37"/>
      <c r="AR129" s="214" t="s">
        <v>143</v>
      </c>
      <c r="AT129" s="214" t="s">
        <v>138</v>
      </c>
      <c r="AU129" s="214" t="s">
        <v>81</v>
      </c>
      <c r="AY129" s="16" t="s">
        <v>136</v>
      </c>
      <c r="BE129" s="215">
        <f>IF(N129="základní",J129,0)</f>
        <v>0</v>
      </c>
      <c r="BF129" s="215">
        <f>IF(N129="snížená",J129,0)</f>
        <v>0</v>
      </c>
      <c r="BG129" s="215">
        <f>IF(N129="zákl. přenesená",J129,0)</f>
        <v>0</v>
      </c>
      <c r="BH129" s="215">
        <f>IF(N129="sníž. přenesená",J129,0)</f>
        <v>0</v>
      </c>
      <c r="BI129" s="215">
        <f>IF(N129="nulová",J129,0)</f>
        <v>0</v>
      </c>
      <c r="BJ129" s="16" t="s">
        <v>79</v>
      </c>
      <c r="BK129" s="215">
        <f>ROUND(I129*H129,2)</f>
        <v>0</v>
      </c>
      <c r="BL129" s="16" t="s">
        <v>143</v>
      </c>
      <c r="BM129" s="214" t="s">
        <v>227</v>
      </c>
    </row>
    <row r="130" s="2" customFormat="1">
      <c r="A130" s="37"/>
      <c r="B130" s="38"/>
      <c r="C130" s="39"/>
      <c r="D130" s="216" t="s">
        <v>144</v>
      </c>
      <c r="E130" s="39"/>
      <c r="F130" s="217" t="s">
        <v>642</v>
      </c>
      <c r="G130" s="39"/>
      <c r="H130" s="39"/>
      <c r="I130" s="218"/>
      <c r="J130" s="39"/>
      <c r="K130" s="39"/>
      <c r="L130" s="43"/>
      <c r="M130" s="219"/>
      <c r="N130" s="220"/>
      <c r="O130" s="83"/>
      <c r="P130" s="83"/>
      <c r="Q130" s="83"/>
      <c r="R130" s="83"/>
      <c r="S130" s="83"/>
      <c r="T130" s="84"/>
      <c r="U130" s="37"/>
      <c r="V130" s="37"/>
      <c r="W130" s="37"/>
      <c r="X130" s="37"/>
      <c r="Y130" s="37"/>
      <c r="Z130" s="37"/>
      <c r="AA130" s="37"/>
      <c r="AB130" s="37"/>
      <c r="AC130" s="37"/>
      <c r="AD130" s="37"/>
      <c r="AE130" s="37"/>
      <c r="AT130" s="16" t="s">
        <v>144</v>
      </c>
      <c r="AU130" s="16" t="s">
        <v>81</v>
      </c>
    </row>
    <row r="131" s="2" customFormat="1" ht="16.5" customHeight="1">
      <c r="A131" s="37"/>
      <c r="B131" s="38"/>
      <c r="C131" s="203" t="s">
        <v>229</v>
      </c>
      <c r="D131" s="203" t="s">
        <v>138</v>
      </c>
      <c r="E131" s="204" t="s">
        <v>643</v>
      </c>
      <c r="F131" s="205" t="s">
        <v>644</v>
      </c>
      <c r="G131" s="206" t="s">
        <v>148</v>
      </c>
      <c r="H131" s="207">
        <v>36.656999999999996</v>
      </c>
      <c r="I131" s="208"/>
      <c r="J131" s="209">
        <f>ROUND(I131*H131,2)</f>
        <v>0</v>
      </c>
      <c r="K131" s="205" t="s">
        <v>142</v>
      </c>
      <c r="L131" s="43"/>
      <c r="M131" s="210" t="s">
        <v>19</v>
      </c>
      <c r="N131" s="211" t="s">
        <v>42</v>
      </c>
      <c r="O131" s="83"/>
      <c r="P131" s="212">
        <f>O131*H131</f>
        <v>0</v>
      </c>
      <c r="Q131" s="212">
        <v>1.98</v>
      </c>
      <c r="R131" s="212">
        <f>Q131*H131</f>
        <v>72.580859999999987</v>
      </c>
      <c r="S131" s="212">
        <v>0</v>
      </c>
      <c r="T131" s="213">
        <f>S131*H131</f>
        <v>0</v>
      </c>
      <c r="U131" s="37"/>
      <c r="V131" s="37"/>
      <c r="W131" s="37"/>
      <c r="X131" s="37"/>
      <c r="Y131" s="37"/>
      <c r="Z131" s="37"/>
      <c r="AA131" s="37"/>
      <c r="AB131" s="37"/>
      <c r="AC131" s="37"/>
      <c r="AD131" s="37"/>
      <c r="AE131" s="37"/>
      <c r="AR131" s="214" t="s">
        <v>143</v>
      </c>
      <c r="AT131" s="214" t="s">
        <v>138</v>
      </c>
      <c r="AU131" s="214" t="s">
        <v>81</v>
      </c>
      <c r="AY131" s="16" t="s">
        <v>136</v>
      </c>
      <c r="BE131" s="215">
        <f>IF(N131="základní",J131,0)</f>
        <v>0</v>
      </c>
      <c r="BF131" s="215">
        <f>IF(N131="snížená",J131,0)</f>
        <v>0</v>
      </c>
      <c r="BG131" s="215">
        <f>IF(N131="zákl. přenesená",J131,0)</f>
        <v>0</v>
      </c>
      <c r="BH131" s="215">
        <f>IF(N131="sníž. přenesená",J131,0)</f>
        <v>0</v>
      </c>
      <c r="BI131" s="215">
        <f>IF(N131="nulová",J131,0)</f>
        <v>0</v>
      </c>
      <c r="BJ131" s="16" t="s">
        <v>79</v>
      </c>
      <c r="BK131" s="215">
        <f>ROUND(I131*H131,2)</f>
        <v>0</v>
      </c>
      <c r="BL131" s="16" t="s">
        <v>143</v>
      </c>
      <c r="BM131" s="214" t="s">
        <v>232</v>
      </c>
    </row>
    <row r="132" s="2" customFormat="1">
      <c r="A132" s="37"/>
      <c r="B132" s="38"/>
      <c r="C132" s="39"/>
      <c r="D132" s="216" t="s">
        <v>144</v>
      </c>
      <c r="E132" s="39"/>
      <c r="F132" s="217" t="s">
        <v>645</v>
      </c>
      <c r="G132" s="39"/>
      <c r="H132" s="39"/>
      <c r="I132" s="218"/>
      <c r="J132" s="39"/>
      <c r="K132" s="39"/>
      <c r="L132" s="43"/>
      <c r="M132" s="219"/>
      <c r="N132" s="220"/>
      <c r="O132" s="83"/>
      <c r="P132" s="83"/>
      <c r="Q132" s="83"/>
      <c r="R132" s="83"/>
      <c r="S132" s="83"/>
      <c r="T132" s="84"/>
      <c r="U132" s="37"/>
      <c r="V132" s="37"/>
      <c r="W132" s="37"/>
      <c r="X132" s="37"/>
      <c r="Y132" s="37"/>
      <c r="Z132" s="37"/>
      <c r="AA132" s="37"/>
      <c r="AB132" s="37"/>
      <c r="AC132" s="37"/>
      <c r="AD132" s="37"/>
      <c r="AE132" s="37"/>
      <c r="AT132" s="16" t="s">
        <v>144</v>
      </c>
      <c r="AU132" s="16" t="s">
        <v>81</v>
      </c>
    </row>
    <row r="133" s="2" customFormat="1" ht="16.5" customHeight="1">
      <c r="A133" s="37"/>
      <c r="B133" s="38"/>
      <c r="C133" s="203" t="s">
        <v>187</v>
      </c>
      <c r="D133" s="203" t="s">
        <v>138</v>
      </c>
      <c r="E133" s="204" t="s">
        <v>646</v>
      </c>
      <c r="F133" s="205" t="s">
        <v>647</v>
      </c>
      <c r="G133" s="206" t="s">
        <v>148</v>
      </c>
      <c r="H133" s="207">
        <v>53.694000000000003</v>
      </c>
      <c r="I133" s="208"/>
      <c r="J133" s="209">
        <f>ROUND(I133*H133,2)</f>
        <v>0</v>
      </c>
      <c r="K133" s="205" t="s">
        <v>142</v>
      </c>
      <c r="L133" s="43"/>
      <c r="M133" s="210" t="s">
        <v>19</v>
      </c>
      <c r="N133" s="211" t="s">
        <v>42</v>
      </c>
      <c r="O133" s="83"/>
      <c r="P133" s="212">
        <f>O133*H133</f>
        <v>0</v>
      </c>
      <c r="Q133" s="212">
        <v>2.3010199999999998</v>
      </c>
      <c r="R133" s="212">
        <f>Q133*H133</f>
        <v>123.55096788</v>
      </c>
      <c r="S133" s="212">
        <v>0</v>
      </c>
      <c r="T133" s="213">
        <f>S133*H133</f>
        <v>0</v>
      </c>
      <c r="U133" s="37"/>
      <c r="V133" s="37"/>
      <c r="W133" s="37"/>
      <c r="X133" s="37"/>
      <c r="Y133" s="37"/>
      <c r="Z133" s="37"/>
      <c r="AA133" s="37"/>
      <c r="AB133" s="37"/>
      <c r="AC133" s="37"/>
      <c r="AD133" s="37"/>
      <c r="AE133" s="37"/>
      <c r="AR133" s="214" t="s">
        <v>143</v>
      </c>
      <c r="AT133" s="214" t="s">
        <v>138</v>
      </c>
      <c r="AU133" s="214" t="s">
        <v>81</v>
      </c>
      <c r="AY133" s="16" t="s">
        <v>136</v>
      </c>
      <c r="BE133" s="215">
        <f>IF(N133="základní",J133,0)</f>
        <v>0</v>
      </c>
      <c r="BF133" s="215">
        <f>IF(N133="snížená",J133,0)</f>
        <v>0</v>
      </c>
      <c r="BG133" s="215">
        <f>IF(N133="zákl. přenesená",J133,0)</f>
        <v>0</v>
      </c>
      <c r="BH133" s="215">
        <f>IF(N133="sníž. přenesená",J133,0)</f>
        <v>0</v>
      </c>
      <c r="BI133" s="215">
        <f>IF(N133="nulová",J133,0)</f>
        <v>0</v>
      </c>
      <c r="BJ133" s="16" t="s">
        <v>79</v>
      </c>
      <c r="BK133" s="215">
        <f>ROUND(I133*H133,2)</f>
        <v>0</v>
      </c>
      <c r="BL133" s="16" t="s">
        <v>143</v>
      </c>
      <c r="BM133" s="214" t="s">
        <v>236</v>
      </c>
    </row>
    <row r="134" s="2" customFormat="1">
      <c r="A134" s="37"/>
      <c r="B134" s="38"/>
      <c r="C134" s="39"/>
      <c r="D134" s="216" t="s">
        <v>144</v>
      </c>
      <c r="E134" s="39"/>
      <c r="F134" s="217" t="s">
        <v>648</v>
      </c>
      <c r="G134" s="39"/>
      <c r="H134" s="39"/>
      <c r="I134" s="218"/>
      <c r="J134" s="39"/>
      <c r="K134" s="39"/>
      <c r="L134" s="43"/>
      <c r="M134" s="219"/>
      <c r="N134" s="220"/>
      <c r="O134" s="83"/>
      <c r="P134" s="83"/>
      <c r="Q134" s="83"/>
      <c r="R134" s="83"/>
      <c r="S134" s="83"/>
      <c r="T134" s="84"/>
      <c r="U134" s="37"/>
      <c r="V134" s="37"/>
      <c r="W134" s="37"/>
      <c r="X134" s="37"/>
      <c r="Y134" s="37"/>
      <c r="Z134" s="37"/>
      <c r="AA134" s="37"/>
      <c r="AB134" s="37"/>
      <c r="AC134" s="37"/>
      <c r="AD134" s="37"/>
      <c r="AE134" s="37"/>
      <c r="AT134" s="16" t="s">
        <v>144</v>
      </c>
      <c r="AU134" s="16" t="s">
        <v>81</v>
      </c>
    </row>
    <row r="135" s="2" customFormat="1" ht="16.5" customHeight="1">
      <c r="A135" s="37"/>
      <c r="B135" s="38"/>
      <c r="C135" s="203" t="s">
        <v>7</v>
      </c>
      <c r="D135" s="203" t="s">
        <v>138</v>
      </c>
      <c r="E135" s="204" t="s">
        <v>649</v>
      </c>
      <c r="F135" s="205" t="s">
        <v>650</v>
      </c>
      <c r="G135" s="206" t="s">
        <v>148</v>
      </c>
      <c r="H135" s="207">
        <v>1.2529999999999999</v>
      </c>
      <c r="I135" s="208"/>
      <c r="J135" s="209">
        <f>ROUND(I135*H135,2)</f>
        <v>0</v>
      </c>
      <c r="K135" s="205" t="s">
        <v>142</v>
      </c>
      <c r="L135" s="43"/>
      <c r="M135" s="210" t="s">
        <v>19</v>
      </c>
      <c r="N135" s="211" t="s">
        <v>42</v>
      </c>
      <c r="O135" s="83"/>
      <c r="P135" s="212">
        <f>O135*H135</f>
        <v>0</v>
      </c>
      <c r="Q135" s="212">
        <v>2.3010199999999998</v>
      </c>
      <c r="R135" s="212">
        <f>Q135*H135</f>
        <v>2.8831780599999997</v>
      </c>
      <c r="S135" s="212">
        <v>0</v>
      </c>
      <c r="T135" s="213">
        <f>S135*H135</f>
        <v>0</v>
      </c>
      <c r="U135" s="37"/>
      <c r="V135" s="37"/>
      <c r="W135" s="37"/>
      <c r="X135" s="37"/>
      <c r="Y135" s="37"/>
      <c r="Z135" s="37"/>
      <c r="AA135" s="37"/>
      <c r="AB135" s="37"/>
      <c r="AC135" s="37"/>
      <c r="AD135" s="37"/>
      <c r="AE135" s="37"/>
      <c r="AR135" s="214" t="s">
        <v>143</v>
      </c>
      <c r="AT135" s="214" t="s">
        <v>138</v>
      </c>
      <c r="AU135" s="214" t="s">
        <v>81</v>
      </c>
      <c r="AY135" s="16" t="s">
        <v>136</v>
      </c>
      <c r="BE135" s="215">
        <f>IF(N135="základní",J135,0)</f>
        <v>0</v>
      </c>
      <c r="BF135" s="215">
        <f>IF(N135="snížená",J135,0)</f>
        <v>0</v>
      </c>
      <c r="BG135" s="215">
        <f>IF(N135="zákl. přenesená",J135,0)</f>
        <v>0</v>
      </c>
      <c r="BH135" s="215">
        <f>IF(N135="sníž. přenesená",J135,0)</f>
        <v>0</v>
      </c>
      <c r="BI135" s="215">
        <f>IF(N135="nulová",J135,0)</f>
        <v>0</v>
      </c>
      <c r="BJ135" s="16" t="s">
        <v>79</v>
      </c>
      <c r="BK135" s="215">
        <f>ROUND(I135*H135,2)</f>
        <v>0</v>
      </c>
      <c r="BL135" s="16" t="s">
        <v>143</v>
      </c>
      <c r="BM135" s="214" t="s">
        <v>240</v>
      </c>
    </row>
    <row r="136" s="2" customFormat="1">
      <c r="A136" s="37"/>
      <c r="B136" s="38"/>
      <c r="C136" s="39"/>
      <c r="D136" s="216" t="s">
        <v>144</v>
      </c>
      <c r="E136" s="39"/>
      <c r="F136" s="217" t="s">
        <v>651</v>
      </c>
      <c r="G136" s="39"/>
      <c r="H136" s="39"/>
      <c r="I136" s="218"/>
      <c r="J136" s="39"/>
      <c r="K136" s="39"/>
      <c r="L136" s="43"/>
      <c r="M136" s="219"/>
      <c r="N136" s="220"/>
      <c r="O136" s="83"/>
      <c r="P136" s="83"/>
      <c r="Q136" s="83"/>
      <c r="R136" s="83"/>
      <c r="S136" s="83"/>
      <c r="T136" s="84"/>
      <c r="U136" s="37"/>
      <c r="V136" s="37"/>
      <c r="W136" s="37"/>
      <c r="X136" s="37"/>
      <c r="Y136" s="37"/>
      <c r="Z136" s="37"/>
      <c r="AA136" s="37"/>
      <c r="AB136" s="37"/>
      <c r="AC136" s="37"/>
      <c r="AD136" s="37"/>
      <c r="AE136" s="37"/>
      <c r="AT136" s="16" t="s">
        <v>144</v>
      </c>
      <c r="AU136" s="16" t="s">
        <v>81</v>
      </c>
    </row>
    <row r="137" s="2" customFormat="1" ht="21.75" customHeight="1">
      <c r="A137" s="37"/>
      <c r="B137" s="38"/>
      <c r="C137" s="203" t="s">
        <v>192</v>
      </c>
      <c r="D137" s="203" t="s">
        <v>138</v>
      </c>
      <c r="E137" s="204" t="s">
        <v>652</v>
      </c>
      <c r="F137" s="205" t="s">
        <v>653</v>
      </c>
      <c r="G137" s="206" t="s">
        <v>141</v>
      </c>
      <c r="H137" s="207">
        <v>131.87299999999999</v>
      </c>
      <c r="I137" s="208"/>
      <c r="J137" s="209">
        <f>ROUND(I137*H137,2)</f>
        <v>0</v>
      </c>
      <c r="K137" s="205" t="s">
        <v>142</v>
      </c>
      <c r="L137" s="43"/>
      <c r="M137" s="210" t="s">
        <v>19</v>
      </c>
      <c r="N137" s="211" t="s">
        <v>42</v>
      </c>
      <c r="O137" s="83"/>
      <c r="P137" s="212">
        <f>O137*H137</f>
        <v>0</v>
      </c>
      <c r="Q137" s="212">
        <v>0.69347000000000003</v>
      </c>
      <c r="R137" s="212">
        <f>Q137*H137</f>
        <v>91.44996931</v>
      </c>
      <c r="S137" s="212">
        <v>0</v>
      </c>
      <c r="T137" s="213">
        <f>S137*H137</f>
        <v>0</v>
      </c>
      <c r="U137" s="37"/>
      <c r="V137" s="37"/>
      <c r="W137" s="37"/>
      <c r="X137" s="37"/>
      <c r="Y137" s="37"/>
      <c r="Z137" s="37"/>
      <c r="AA137" s="37"/>
      <c r="AB137" s="37"/>
      <c r="AC137" s="37"/>
      <c r="AD137" s="37"/>
      <c r="AE137" s="37"/>
      <c r="AR137" s="214" t="s">
        <v>143</v>
      </c>
      <c r="AT137" s="214" t="s">
        <v>138</v>
      </c>
      <c r="AU137" s="214" t="s">
        <v>81</v>
      </c>
      <c r="AY137" s="16" t="s">
        <v>136</v>
      </c>
      <c r="BE137" s="215">
        <f>IF(N137="základní",J137,0)</f>
        <v>0</v>
      </c>
      <c r="BF137" s="215">
        <f>IF(N137="snížená",J137,0)</f>
        <v>0</v>
      </c>
      <c r="BG137" s="215">
        <f>IF(N137="zákl. přenesená",J137,0)</f>
        <v>0</v>
      </c>
      <c r="BH137" s="215">
        <f>IF(N137="sníž. přenesená",J137,0)</f>
        <v>0</v>
      </c>
      <c r="BI137" s="215">
        <f>IF(N137="nulová",J137,0)</f>
        <v>0</v>
      </c>
      <c r="BJ137" s="16" t="s">
        <v>79</v>
      </c>
      <c r="BK137" s="215">
        <f>ROUND(I137*H137,2)</f>
        <v>0</v>
      </c>
      <c r="BL137" s="16" t="s">
        <v>143</v>
      </c>
      <c r="BM137" s="214" t="s">
        <v>244</v>
      </c>
    </row>
    <row r="138" s="2" customFormat="1">
      <c r="A138" s="37"/>
      <c r="B138" s="38"/>
      <c r="C138" s="39"/>
      <c r="D138" s="216" t="s">
        <v>144</v>
      </c>
      <c r="E138" s="39"/>
      <c r="F138" s="217" t="s">
        <v>654</v>
      </c>
      <c r="G138" s="39"/>
      <c r="H138" s="39"/>
      <c r="I138" s="218"/>
      <c r="J138" s="39"/>
      <c r="K138" s="39"/>
      <c r="L138" s="43"/>
      <c r="M138" s="219"/>
      <c r="N138" s="220"/>
      <c r="O138" s="83"/>
      <c r="P138" s="83"/>
      <c r="Q138" s="83"/>
      <c r="R138" s="83"/>
      <c r="S138" s="83"/>
      <c r="T138" s="84"/>
      <c r="U138" s="37"/>
      <c r="V138" s="37"/>
      <c r="W138" s="37"/>
      <c r="X138" s="37"/>
      <c r="Y138" s="37"/>
      <c r="Z138" s="37"/>
      <c r="AA138" s="37"/>
      <c r="AB138" s="37"/>
      <c r="AC138" s="37"/>
      <c r="AD138" s="37"/>
      <c r="AE138" s="37"/>
      <c r="AT138" s="16" t="s">
        <v>144</v>
      </c>
      <c r="AU138" s="16" t="s">
        <v>81</v>
      </c>
    </row>
    <row r="139" s="2" customFormat="1" ht="16.5" customHeight="1">
      <c r="A139" s="37"/>
      <c r="B139" s="38"/>
      <c r="C139" s="203" t="s">
        <v>246</v>
      </c>
      <c r="D139" s="203" t="s">
        <v>138</v>
      </c>
      <c r="E139" s="204" t="s">
        <v>655</v>
      </c>
      <c r="F139" s="205" t="s">
        <v>656</v>
      </c>
      <c r="G139" s="206" t="s">
        <v>216</v>
      </c>
      <c r="H139" s="207">
        <v>0.97299999999999998</v>
      </c>
      <c r="I139" s="208"/>
      <c r="J139" s="209">
        <f>ROUND(I139*H139,2)</f>
        <v>0</v>
      </c>
      <c r="K139" s="205" t="s">
        <v>142</v>
      </c>
      <c r="L139" s="43"/>
      <c r="M139" s="210" t="s">
        <v>19</v>
      </c>
      <c r="N139" s="211" t="s">
        <v>42</v>
      </c>
      <c r="O139" s="83"/>
      <c r="P139" s="212">
        <f>O139*H139</f>
        <v>0</v>
      </c>
      <c r="Q139" s="212">
        <v>1.0593999999999999</v>
      </c>
      <c r="R139" s="212">
        <f>Q139*H139</f>
        <v>1.0307961999999999</v>
      </c>
      <c r="S139" s="212">
        <v>0</v>
      </c>
      <c r="T139" s="213">
        <f>S139*H139</f>
        <v>0</v>
      </c>
      <c r="U139" s="37"/>
      <c r="V139" s="37"/>
      <c r="W139" s="37"/>
      <c r="X139" s="37"/>
      <c r="Y139" s="37"/>
      <c r="Z139" s="37"/>
      <c r="AA139" s="37"/>
      <c r="AB139" s="37"/>
      <c r="AC139" s="37"/>
      <c r="AD139" s="37"/>
      <c r="AE139" s="37"/>
      <c r="AR139" s="214" t="s">
        <v>143</v>
      </c>
      <c r="AT139" s="214" t="s">
        <v>138</v>
      </c>
      <c r="AU139" s="214" t="s">
        <v>81</v>
      </c>
      <c r="AY139" s="16" t="s">
        <v>136</v>
      </c>
      <c r="BE139" s="215">
        <f>IF(N139="základní",J139,0)</f>
        <v>0</v>
      </c>
      <c r="BF139" s="215">
        <f>IF(N139="snížená",J139,0)</f>
        <v>0</v>
      </c>
      <c r="BG139" s="215">
        <f>IF(N139="zákl. přenesená",J139,0)</f>
        <v>0</v>
      </c>
      <c r="BH139" s="215">
        <f>IF(N139="sníž. přenesená",J139,0)</f>
        <v>0</v>
      </c>
      <c r="BI139" s="215">
        <f>IF(N139="nulová",J139,0)</f>
        <v>0</v>
      </c>
      <c r="BJ139" s="16" t="s">
        <v>79</v>
      </c>
      <c r="BK139" s="215">
        <f>ROUND(I139*H139,2)</f>
        <v>0</v>
      </c>
      <c r="BL139" s="16" t="s">
        <v>143</v>
      </c>
      <c r="BM139" s="214" t="s">
        <v>249</v>
      </c>
    </row>
    <row r="140" s="2" customFormat="1">
      <c r="A140" s="37"/>
      <c r="B140" s="38"/>
      <c r="C140" s="39"/>
      <c r="D140" s="216" t="s">
        <v>144</v>
      </c>
      <c r="E140" s="39"/>
      <c r="F140" s="217" t="s">
        <v>657</v>
      </c>
      <c r="G140" s="39"/>
      <c r="H140" s="39"/>
      <c r="I140" s="218"/>
      <c r="J140" s="39"/>
      <c r="K140" s="39"/>
      <c r="L140" s="43"/>
      <c r="M140" s="219"/>
      <c r="N140" s="220"/>
      <c r="O140" s="83"/>
      <c r="P140" s="83"/>
      <c r="Q140" s="83"/>
      <c r="R140" s="83"/>
      <c r="S140" s="83"/>
      <c r="T140" s="84"/>
      <c r="U140" s="37"/>
      <c r="V140" s="37"/>
      <c r="W140" s="37"/>
      <c r="X140" s="37"/>
      <c r="Y140" s="37"/>
      <c r="Z140" s="37"/>
      <c r="AA140" s="37"/>
      <c r="AB140" s="37"/>
      <c r="AC140" s="37"/>
      <c r="AD140" s="37"/>
      <c r="AE140" s="37"/>
      <c r="AT140" s="16" t="s">
        <v>144</v>
      </c>
      <c r="AU140" s="16" t="s">
        <v>81</v>
      </c>
    </row>
    <row r="141" s="12" customFormat="1" ht="22.8" customHeight="1">
      <c r="A141" s="12"/>
      <c r="B141" s="187"/>
      <c r="C141" s="188"/>
      <c r="D141" s="189" t="s">
        <v>70</v>
      </c>
      <c r="E141" s="201" t="s">
        <v>150</v>
      </c>
      <c r="F141" s="201" t="s">
        <v>658</v>
      </c>
      <c r="G141" s="188"/>
      <c r="H141" s="188"/>
      <c r="I141" s="191"/>
      <c r="J141" s="202">
        <f>BK141</f>
        <v>0</v>
      </c>
      <c r="K141" s="188"/>
      <c r="L141" s="193"/>
      <c r="M141" s="194"/>
      <c r="N141" s="195"/>
      <c r="O141" s="195"/>
      <c r="P141" s="196">
        <f>SUM(P142:P145)</f>
        <v>0</v>
      </c>
      <c r="Q141" s="195"/>
      <c r="R141" s="196">
        <f>SUM(R142:R145)</f>
        <v>0</v>
      </c>
      <c r="S141" s="195"/>
      <c r="T141" s="197">
        <f>SUM(T142:T145)</f>
        <v>0</v>
      </c>
      <c r="U141" s="12"/>
      <c r="V141" s="12"/>
      <c r="W141" s="12"/>
      <c r="X141" s="12"/>
      <c r="Y141" s="12"/>
      <c r="Z141" s="12"/>
      <c r="AA141" s="12"/>
      <c r="AB141" s="12"/>
      <c r="AC141" s="12"/>
      <c r="AD141" s="12"/>
      <c r="AE141" s="12"/>
      <c r="AR141" s="198" t="s">
        <v>79</v>
      </c>
      <c r="AT141" s="199" t="s">
        <v>70</v>
      </c>
      <c r="AU141" s="199" t="s">
        <v>79</v>
      </c>
      <c r="AY141" s="198" t="s">
        <v>136</v>
      </c>
      <c r="BK141" s="200">
        <f>SUM(BK142:BK145)</f>
        <v>0</v>
      </c>
    </row>
    <row r="142" s="2" customFormat="1" ht="24.15" customHeight="1">
      <c r="A142" s="37"/>
      <c r="B142" s="38"/>
      <c r="C142" s="203" t="s">
        <v>196</v>
      </c>
      <c r="D142" s="203" t="s">
        <v>138</v>
      </c>
      <c r="E142" s="204" t="s">
        <v>659</v>
      </c>
      <c r="F142" s="205" t="s">
        <v>660</v>
      </c>
      <c r="G142" s="206" t="s">
        <v>330</v>
      </c>
      <c r="H142" s="207">
        <v>1</v>
      </c>
      <c r="I142" s="208"/>
      <c r="J142" s="209">
        <f>ROUND(I142*H142,2)</f>
        <v>0</v>
      </c>
      <c r="K142" s="205" t="s">
        <v>19</v>
      </c>
      <c r="L142" s="43"/>
      <c r="M142" s="210" t="s">
        <v>19</v>
      </c>
      <c r="N142" s="211" t="s">
        <v>42</v>
      </c>
      <c r="O142" s="83"/>
      <c r="P142" s="212">
        <f>O142*H142</f>
        <v>0</v>
      </c>
      <c r="Q142" s="212">
        <v>0</v>
      </c>
      <c r="R142" s="212">
        <f>Q142*H142</f>
        <v>0</v>
      </c>
      <c r="S142" s="212">
        <v>0</v>
      </c>
      <c r="T142" s="213">
        <f>S142*H142</f>
        <v>0</v>
      </c>
      <c r="U142" s="37"/>
      <c r="V142" s="37"/>
      <c r="W142" s="37"/>
      <c r="X142" s="37"/>
      <c r="Y142" s="37"/>
      <c r="Z142" s="37"/>
      <c r="AA142" s="37"/>
      <c r="AB142" s="37"/>
      <c r="AC142" s="37"/>
      <c r="AD142" s="37"/>
      <c r="AE142" s="37"/>
      <c r="AR142" s="214" t="s">
        <v>143</v>
      </c>
      <c r="AT142" s="214" t="s">
        <v>138</v>
      </c>
      <c r="AU142" s="214" t="s">
        <v>81</v>
      </c>
      <c r="AY142" s="16" t="s">
        <v>136</v>
      </c>
      <c r="BE142" s="215">
        <f>IF(N142="základní",J142,0)</f>
        <v>0</v>
      </c>
      <c r="BF142" s="215">
        <f>IF(N142="snížená",J142,0)</f>
        <v>0</v>
      </c>
      <c r="BG142" s="215">
        <f>IF(N142="zákl. přenesená",J142,0)</f>
        <v>0</v>
      </c>
      <c r="BH142" s="215">
        <f>IF(N142="sníž. přenesená",J142,0)</f>
        <v>0</v>
      </c>
      <c r="BI142" s="215">
        <f>IF(N142="nulová",J142,0)</f>
        <v>0</v>
      </c>
      <c r="BJ142" s="16" t="s">
        <v>79</v>
      </c>
      <c r="BK142" s="215">
        <f>ROUND(I142*H142,2)</f>
        <v>0</v>
      </c>
      <c r="BL142" s="16" t="s">
        <v>143</v>
      </c>
      <c r="BM142" s="214" t="s">
        <v>253</v>
      </c>
    </row>
    <row r="143" s="2" customFormat="1">
      <c r="A143" s="37"/>
      <c r="B143" s="38"/>
      <c r="C143" s="39"/>
      <c r="D143" s="221" t="s">
        <v>182</v>
      </c>
      <c r="E143" s="39"/>
      <c r="F143" s="222" t="s">
        <v>661</v>
      </c>
      <c r="G143" s="39"/>
      <c r="H143" s="39"/>
      <c r="I143" s="218"/>
      <c r="J143" s="39"/>
      <c r="K143" s="39"/>
      <c r="L143" s="43"/>
      <c r="M143" s="219"/>
      <c r="N143" s="220"/>
      <c r="O143" s="83"/>
      <c r="P143" s="83"/>
      <c r="Q143" s="83"/>
      <c r="R143" s="83"/>
      <c r="S143" s="83"/>
      <c r="T143" s="84"/>
      <c r="U143" s="37"/>
      <c r="V143" s="37"/>
      <c r="W143" s="37"/>
      <c r="X143" s="37"/>
      <c r="Y143" s="37"/>
      <c r="Z143" s="37"/>
      <c r="AA143" s="37"/>
      <c r="AB143" s="37"/>
      <c r="AC143" s="37"/>
      <c r="AD143" s="37"/>
      <c r="AE143" s="37"/>
      <c r="AT143" s="16" t="s">
        <v>182</v>
      </c>
      <c r="AU143" s="16" t="s">
        <v>81</v>
      </c>
    </row>
    <row r="144" s="2" customFormat="1" ht="16.5" customHeight="1">
      <c r="A144" s="37"/>
      <c r="B144" s="38"/>
      <c r="C144" s="203" t="s">
        <v>255</v>
      </c>
      <c r="D144" s="203" t="s">
        <v>138</v>
      </c>
      <c r="E144" s="204" t="s">
        <v>662</v>
      </c>
      <c r="F144" s="205" t="s">
        <v>663</v>
      </c>
      <c r="G144" s="206" t="s">
        <v>330</v>
      </c>
      <c r="H144" s="207">
        <v>1</v>
      </c>
      <c r="I144" s="208"/>
      <c r="J144" s="209">
        <f>ROUND(I144*H144,2)</f>
        <v>0</v>
      </c>
      <c r="K144" s="205" t="s">
        <v>19</v>
      </c>
      <c r="L144" s="43"/>
      <c r="M144" s="210" t="s">
        <v>19</v>
      </c>
      <c r="N144" s="211" t="s">
        <v>42</v>
      </c>
      <c r="O144" s="83"/>
      <c r="P144" s="212">
        <f>O144*H144</f>
        <v>0</v>
      </c>
      <c r="Q144" s="212">
        <v>0</v>
      </c>
      <c r="R144" s="212">
        <f>Q144*H144</f>
        <v>0</v>
      </c>
      <c r="S144" s="212">
        <v>0</v>
      </c>
      <c r="T144" s="213">
        <f>S144*H144</f>
        <v>0</v>
      </c>
      <c r="U144" s="37"/>
      <c r="V144" s="37"/>
      <c r="W144" s="37"/>
      <c r="X144" s="37"/>
      <c r="Y144" s="37"/>
      <c r="Z144" s="37"/>
      <c r="AA144" s="37"/>
      <c r="AB144" s="37"/>
      <c r="AC144" s="37"/>
      <c r="AD144" s="37"/>
      <c r="AE144" s="37"/>
      <c r="AR144" s="214" t="s">
        <v>143</v>
      </c>
      <c r="AT144" s="214" t="s">
        <v>138</v>
      </c>
      <c r="AU144" s="214" t="s">
        <v>81</v>
      </c>
      <c r="AY144" s="16" t="s">
        <v>136</v>
      </c>
      <c r="BE144" s="215">
        <f>IF(N144="základní",J144,0)</f>
        <v>0</v>
      </c>
      <c r="BF144" s="215">
        <f>IF(N144="snížená",J144,0)</f>
        <v>0</v>
      </c>
      <c r="BG144" s="215">
        <f>IF(N144="zákl. přenesená",J144,0)</f>
        <v>0</v>
      </c>
      <c r="BH144" s="215">
        <f>IF(N144="sníž. přenesená",J144,0)</f>
        <v>0</v>
      </c>
      <c r="BI144" s="215">
        <f>IF(N144="nulová",J144,0)</f>
        <v>0</v>
      </c>
      <c r="BJ144" s="16" t="s">
        <v>79</v>
      </c>
      <c r="BK144" s="215">
        <f>ROUND(I144*H144,2)</f>
        <v>0</v>
      </c>
      <c r="BL144" s="16" t="s">
        <v>143</v>
      </c>
      <c r="BM144" s="214" t="s">
        <v>258</v>
      </c>
    </row>
    <row r="145" s="2" customFormat="1">
      <c r="A145" s="37"/>
      <c r="B145" s="38"/>
      <c r="C145" s="39"/>
      <c r="D145" s="221" t="s">
        <v>182</v>
      </c>
      <c r="E145" s="39"/>
      <c r="F145" s="222" t="s">
        <v>661</v>
      </c>
      <c r="G145" s="39"/>
      <c r="H145" s="39"/>
      <c r="I145" s="218"/>
      <c r="J145" s="39"/>
      <c r="K145" s="39"/>
      <c r="L145" s="43"/>
      <c r="M145" s="219"/>
      <c r="N145" s="220"/>
      <c r="O145" s="83"/>
      <c r="P145" s="83"/>
      <c r="Q145" s="83"/>
      <c r="R145" s="83"/>
      <c r="S145" s="83"/>
      <c r="T145" s="84"/>
      <c r="U145" s="37"/>
      <c r="V145" s="37"/>
      <c r="W145" s="37"/>
      <c r="X145" s="37"/>
      <c r="Y145" s="37"/>
      <c r="Z145" s="37"/>
      <c r="AA145" s="37"/>
      <c r="AB145" s="37"/>
      <c r="AC145" s="37"/>
      <c r="AD145" s="37"/>
      <c r="AE145" s="37"/>
      <c r="AT145" s="16" t="s">
        <v>182</v>
      </c>
      <c r="AU145" s="16" t="s">
        <v>81</v>
      </c>
    </row>
    <row r="146" s="12" customFormat="1" ht="22.8" customHeight="1">
      <c r="A146" s="12"/>
      <c r="B146" s="187"/>
      <c r="C146" s="188"/>
      <c r="D146" s="189" t="s">
        <v>70</v>
      </c>
      <c r="E146" s="201" t="s">
        <v>143</v>
      </c>
      <c r="F146" s="201" t="s">
        <v>664</v>
      </c>
      <c r="G146" s="188"/>
      <c r="H146" s="188"/>
      <c r="I146" s="191"/>
      <c r="J146" s="202">
        <f>BK146</f>
        <v>0</v>
      </c>
      <c r="K146" s="188"/>
      <c r="L146" s="193"/>
      <c r="M146" s="194"/>
      <c r="N146" s="195"/>
      <c r="O146" s="195"/>
      <c r="P146" s="196">
        <f>SUM(P147:P156)</f>
        <v>0</v>
      </c>
      <c r="Q146" s="195"/>
      <c r="R146" s="196">
        <f>SUM(R147:R156)</f>
        <v>19.468767590000002</v>
      </c>
      <c r="S146" s="195"/>
      <c r="T146" s="197">
        <f>SUM(T147:T156)</f>
        <v>0</v>
      </c>
      <c r="U146" s="12"/>
      <c r="V146" s="12"/>
      <c r="W146" s="12"/>
      <c r="X146" s="12"/>
      <c r="Y146" s="12"/>
      <c r="Z146" s="12"/>
      <c r="AA146" s="12"/>
      <c r="AB146" s="12"/>
      <c r="AC146" s="12"/>
      <c r="AD146" s="12"/>
      <c r="AE146" s="12"/>
      <c r="AR146" s="198" t="s">
        <v>79</v>
      </c>
      <c r="AT146" s="199" t="s">
        <v>70</v>
      </c>
      <c r="AU146" s="199" t="s">
        <v>79</v>
      </c>
      <c r="AY146" s="198" t="s">
        <v>136</v>
      </c>
      <c r="BK146" s="200">
        <f>SUM(BK147:BK156)</f>
        <v>0</v>
      </c>
    </row>
    <row r="147" s="2" customFormat="1" ht="16.5" customHeight="1">
      <c r="A147" s="37"/>
      <c r="B147" s="38"/>
      <c r="C147" s="203" t="s">
        <v>201</v>
      </c>
      <c r="D147" s="203" t="s">
        <v>138</v>
      </c>
      <c r="E147" s="204" t="s">
        <v>665</v>
      </c>
      <c r="F147" s="205" t="s">
        <v>666</v>
      </c>
      <c r="G147" s="206" t="s">
        <v>148</v>
      </c>
      <c r="H147" s="207">
        <v>5.7380000000000004</v>
      </c>
      <c r="I147" s="208"/>
      <c r="J147" s="209">
        <f>ROUND(I147*H147,2)</f>
        <v>0</v>
      </c>
      <c r="K147" s="205" t="s">
        <v>142</v>
      </c>
      <c r="L147" s="43"/>
      <c r="M147" s="210" t="s">
        <v>19</v>
      </c>
      <c r="N147" s="211" t="s">
        <v>42</v>
      </c>
      <c r="O147" s="83"/>
      <c r="P147" s="212">
        <f>O147*H147</f>
        <v>0</v>
      </c>
      <c r="Q147" s="212">
        <v>2.3010999999999999</v>
      </c>
      <c r="R147" s="212">
        <f>Q147*H147</f>
        <v>13.203711800000001</v>
      </c>
      <c r="S147" s="212">
        <v>0</v>
      </c>
      <c r="T147" s="213">
        <f>S147*H147</f>
        <v>0</v>
      </c>
      <c r="U147" s="37"/>
      <c r="V147" s="37"/>
      <c r="W147" s="37"/>
      <c r="X147" s="37"/>
      <c r="Y147" s="37"/>
      <c r="Z147" s="37"/>
      <c r="AA147" s="37"/>
      <c r="AB147" s="37"/>
      <c r="AC147" s="37"/>
      <c r="AD147" s="37"/>
      <c r="AE147" s="37"/>
      <c r="AR147" s="214" t="s">
        <v>143</v>
      </c>
      <c r="AT147" s="214" t="s">
        <v>138</v>
      </c>
      <c r="AU147" s="214" t="s">
        <v>81</v>
      </c>
      <c r="AY147" s="16" t="s">
        <v>136</v>
      </c>
      <c r="BE147" s="215">
        <f>IF(N147="základní",J147,0)</f>
        <v>0</v>
      </c>
      <c r="BF147" s="215">
        <f>IF(N147="snížená",J147,0)</f>
        <v>0</v>
      </c>
      <c r="BG147" s="215">
        <f>IF(N147="zákl. přenesená",J147,0)</f>
        <v>0</v>
      </c>
      <c r="BH147" s="215">
        <f>IF(N147="sníž. přenesená",J147,0)</f>
        <v>0</v>
      </c>
      <c r="BI147" s="215">
        <f>IF(N147="nulová",J147,0)</f>
        <v>0</v>
      </c>
      <c r="BJ147" s="16" t="s">
        <v>79</v>
      </c>
      <c r="BK147" s="215">
        <f>ROUND(I147*H147,2)</f>
        <v>0</v>
      </c>
      <c r="BL147" s="16" t="s">
        <v>143</v>
      </c>
      <c r="BM147" s="214" t="s">
        <v>262</v>
      </c>
    </row>
    <row r="148" s="2" customFormat="1">
      <c r="A148" s="37"/>
      <c r="B148" s="38"/>
      <c r="C148" s="39"/>
      <c r="D148" s="216" t="s">
        <v>144</v>
      </c>
      <c r="E148" s="39"/>
      <c r="F148" s="217" t="s">
        <v>667</v>
      </c>
      <c r="G148" s="39"/>
      <c r="H148" s="39"/>
      <c r="I148" s="218"/>
      <c r="J148" s="39"/>
      <c r="K148" s="39"/>
      <c r="L148" s="43"/>
      <c r="M148" s="219"/>
      <c r="N148" s="220"/>
      <c r="O148" s="83"/>
      <c r="P148" s="83"/>
      <c r="Q148" s="83"/>
      <c r="R148" s="83"/>
      <c r="S148" s="83"/>
      <c r="T148" s="84"/>
      <c r="U148" s="37"/>
      <c r="V148" s="37"/>
      <c r="W148" s="37"/>
      <c r="X148" s="37"/>
      <c r="Y148" s="37"/>
      <c r="Z148" s="37"/>
      <c r="AA148" s="37"/>
      <c r="AB148" s="37"/>
      <c r="AC148" s="37"/>
      <c r="AD148" s="37"/>
      <c r="AE148" s="37"/>
      <c r="AT148" s="16" t="s">
        <v>144</v>
      </c>
      <c r="AU148" s="16" t="s">
        <v>81</v>
      </c>
    </row>
    <row r="149" s="2" customFormat="1" ht="16.5" customHeight="1">
      <c r="A149" s="37"/>
      <c r="B149" s="38"/>
      <c r="C149" s="203" t="s">
        <v>264</v>
      </c>
      <c r="D149" s="203" t="s">
        <v>138</v>
      </c>
      <c r="E149" s="204" t="s">
        <v>668</v>
      </c>
      <c r="F149" s="205" t="s">
        <v>669</v>
      </c>
      <c r="G149" s="206" t="s">
        <v>216</v>
      </c>
      <c r="H149" s="207">
        <v>0.11500000000000001</v>
      </c>
      <c r="I149" s="208"/>
      <c r="J149" s="209">
        <f>ROUND(I149*H149,2)</f>
        <v>0</v>
      </c>
      <c r="K149" s="205" t="s">
        <v>142</v>
      </c>
      <c r="L149" s="43"/>
      <c r="M149" s="210" t="s">
        <v>19</v>
      </c>
      <c r="N149" s="211" t="s">
        <v>42</v>
      </c>
      <c r="O149" s="83"/>
      <c r="P149" s="212">
        <f>O149*H149</f>
        <v>0</v>
      </c>
      <c r="Q149" s="212">
        <v>1.0492699999999999</v>
      </c>
      <c r="R149" s="212">
        <f>Q149*H149</f>
        <v>0.12066605</v>
      </c>
      <c r="S149" s="212">
        <v>0</v>
      </c>
      <c r="T149" s="213">
        <f>S149*H149</f>
        <v>0</v>
      </c>
      <c r="U149" s="37"/>
      <c r="V149" s="37"/>
      <c r="W149" s="37"/>
      <c r="X149" s="37"/>
      <c r="Y149" s="37"/>
      <c r="Z149" s="37"/>
      <c r="AA149" s="37"/>
      <c r="AB149" s="37"/>
      <c r="AC149" s="37"/>
      <c r="AD149" s="37"/>
      <c r="AE149" s="37"/>
      <c r="AR149" s="214" t="s">
        <v>143</v>
      </c>
      <c r="AT149" s="214" t="s">
        <v>138</v>
      </c>
      <c r="AU149" s="214" t="s">
        <v>81</v>
      </c>
      <c r="AY149" s="16" t="s">
        <v>136</v>
      </c>
      <c r="BE149" s="215">
        <f>IF(N149="základní",J149,0)</f>
        <v>0</v>
      </c>
      <c r="BF149" s="215">
        <f>IF(N149="snížená",J149,0)</f>
        <v>0</v>
      </c>
      <c r="BG149" s="215">
        <f>IF(N149="zákl. přenesená",J149,0)</f>
        <v>0</v>
      </c>
      <c r="BH149" s="215">
        <f>IF(N149="sníž. přenesená",J149,0)</f>
        <v>0</v>
      </c>
      <c r="BI149" s="215">
        <f>IF(N149="nulová",J149,0)</f>
        <v>0</v>
      </c>
      <c r="BJ149" s="16" t="s">
        <v>79</v>
      </c>
      <c r="BK149" s="215">
        <f>ROUND(I149*H149,2)</f>
        <v>0</v>
      </c>
      <c r="BL149" s="16" t="s">
        <v>143</v>
      </c>
      <c r="BM149" s="214" t="s">
        <v>267</v>
      </c>
    </row>
    <row r="150" s="2" customFormat="1">
      <c r="A150" s="37"/>
      <c r="B150" s="38"/>
      <c r="C150" s="39"/>
      <c r="D150" s="216" t="s">
        <v>144</v>
      </c>
      <c r="E150" s="39"/>
      <c r="F150" s="217" t="s">
        <v>670</v>
      </c>
      <c r="G150" s="39"/>
      <c r="H150" s="39"/>
      <c r="I150" s="218"/>
      <c r="J150" s="39"/>
      <c r="K150" s="39"/>
      <c r="L150" s="43"/>
      <c r="M150" s="219"/>
      <c r="N150" s="220"/>
      <c r="O150" s="83"/>
      <c r="P150" s="83"/>
      <c r="Q150" s="83"/>
      <c r="R150" s="83"/>
      <c r="S150" s="83"/>
      <c r="T150" s="84"/>
      <c r="U150" s="37"/>
      <c r="V150" s="37"/>
      <c r="W150" s="37"/>
      <c r="X150" s="37"/>
      <c r="Y150" s="37"/>
      <c r="Z150" s="37"/>
      <c r="AA150" s="37"/>
      <c r="AB150" s="37"/>
      <c r="AC150" s="37"/>
      <c r="AD150" s="37"/>
      <c r="AE150" s="37"/>
      <c r="AT150" s="16" t="s">
        <v>144</v>
      </c>
      <c r="AU150" s="16" t="s">
        <v>81</v>
      </c>
    </row>
    <row r="151" s="2" customFormat="1" ht="16.5" customHeight="1">
      <c r="A151" s="37"/>
      <c r="B151" s="38"/>
      <c r="C151" s="203" t="s">
        <v>205</v>
      </c>
      <c r="D151" s="203" t="s">
        <v>138</v>
      </c>
      <c r="E151" s="204" t="s">
        <v>671</v>
      </c>
      <c r="F151" s="205" t="s">
        <v>672</v>
      </c>
      <c r="G151" s="206" t="s">
        <v>141</v>
      </c>
      <c r="H151" s="207">
        <v>6.3719999999999999</v>
      </c>
      <c r="I151" s="208"/>
      <c r="J151" s="209">
        <f>ROUND(I151*H151,2)</f>
        <v>0</v>
      </c>
      <c r="K151" s="205" t="s">
        <v>142</v>
      </c>
      <c r="L151" s="43"/>
      <c r="M151" s="210" t="s">
        <v>19</v>
      </c>
      <c r="N151" s="211" t="s">
        <v>42</v>
      </c>
      <c r="O151" s="83"/>
      <c r="P151" s="212">
        <f>O151*H151</f>
        <v>0</v>
      </c>
      <c r="Q151" s="212">
        <v>0.012959999999999999</v>
      </c>
      <c r="R151" s="212">
        <f>Q151*H151</f>
        <v>0.082581119999999994</v>
      </c>
      <c r="S151" s="212">
        <v>0</v>
      </c>
      <c r="T151" s="213">
        <f>S151*H151</f>
        <v>0</v>
      </c>
      <c r="U151" s="37"/>
      <c r="V151" s="37"/>
      <c r="W151" s="37"/>
      <c r="X151" s="37"/>
      <c r="Y151" s="37"/>
      <c r="Z151" s="37"/>
      <c r="AA151" s="37"/>
      <c r="AB151" s="37"/>
      <c r="AC151" s="37"/>
      <c r="AD151" s="37"/>
      <c r="AE151" s="37"/>
      <c r="AR151" s="214" t="s">
        <v>143</v>
      </c>
      <c r="AT151" s="214" t="s">
        <v>138</v>
      </c>
      <c r="AU151" s="214" t="s">
        <v>81</v>
      </c>
      <c r="AY151" s="16" t="s">
        <v>136</v>
      </c>
      <c r="BE151" s="215">
        <f>IF(N151="základní",J151,0)</f>
        <v>0</v>
      </c>
      <c r="BF151" s="215">
        <f>IF(N151="snížená",J151,0)</f>
        <v>0</v>
      </c>
      <c r="BG151" s="215">
        <f>IF(N151="zákl. přenesená",J151,0)</f>
        <v>0</v>
      </c>
      <c r="BH151" s="215">
        <f>IF(N151="sníž. přenesená",J151,0)</f>
        <v>0</v>
      </c>
      <c r="BI151" s="215">
        <f>IF(N151="nulová",J151,0)</f>
        <v>0</v>
      </c>
      <c r="BJ151" s="16" t="s">
        <v>79</v>
      </c>
      <c r="BK151" s="215">
        <f>ROUND(I151*H151,2)</f>
        <v>0</v>
      </c>
      <c r="BL151" s="16" t="s">
        <v>143</v>
      </c>
      <c r="BM151" s="214" t="s">
        <v>275</v>
      </c>
    </row>
    <row r="152" s="2" customFormat="1">
      <c r="A152" s="37"/>
      <c r="B152" s="38"/>
      <c r="C152" s="39"/>
      <c r="D152" s="216" t="s">
        <v>144</v>
      </c>
      <c r="E152" s="39"/>
      <c r="F152" s="217" t="s">
        <v>673</v>
      </c>
      <c r="G152" s="39"/>
      <c r="H152" s="39"/>
      <c r="I152" s="218"/>
      <c r="J152" s="39"/>
      <c r="K152" s="39"/>
      <c r="L152" s="43"/>
      <c r="M152" s="219"/>
      <c r="N152" s="220"/>
      <c r="O152" s="83"/>
      <c r="P152" s="83"/>
      <c r="Q152" s="83"/>
      <c r="R152" s="83"/>
      <c r="S152" s="83"/>
      <c r="T152" s="84"/>
      <c r="U152" s="37"/>
      <c r="V152" s="37"/>
      <c r="W152" s="37"/>
      <c r="X152" s="37"/>
      <c r="Y152" s="37"/>
      <c r="Z152" s="37"/>
      <c r="AA152" s="37"/>
      <c r="AB152" s="37"/>
      <c r="AC152" s="37"/>
      <c r="AD152" s="37"/>
      <c r="AE152" s="37"/>
      <c r="AT152" s="16" t="s">
        <v>144</v>
      </c>
      <c r="AU152" s="16" t="s">
        <v>81</v>
      </c>
    </row>
    <row r="153" s="2" customFormat="1" ht="16.5" customHeight="1">
      <c r="A153" s="37"/>
      <c r="B153" s="38"/>
      <c r="C153" s="203" t="s">
        <v>276</v>
      </c>
      <c r="D153" s="203" t="s">
        <v>138</v>
      </c>
      <c r="E153" s="204" t="s">
        <v>674</v>
      </c>
      <c r="F153" s="205" t="s">
        <v>675</v>
      </c>
      <c r="G153" s="206" t="s">
        <v>141</v>
      </c>
      <c r="H153" s="207">
        <v>6.3719999999999999</v>
      </c>
      <c r="I153" s="208"/>
      <c r="J153" s="209">
        <f>ROUND(I153*H153,2)</f>
        <v>0</v>
      </c>
      <c r="K153" s="205" t="s">
        <v>142</v>
      </c>
      <c r="L153" s="43"/>
      <c r="M153" s="210" t="s">
        <v>19</v>
      </c>
      <c r="N153" s="211" t="s">
        <v>42</v>
      </c>
      <c r="O153" s="83"/>
      <c r="P153" s="212">
        <f>O153*H153</f>
        <v>0</v>
      </c>
      <c r="Q153" s="212">
        <v>0</v>
      </c>
      <c r="R153" s="212">
        <f>Q153*H153</f>
        <v>0</v>
      </c>
      <c r="S153" s="212">
        <v>0</v>
      </c>
      <c r="T153" s="213">
        <f>S153*H153</f>
        <v>0</v>
      </c>
      <c r="U153" s="37"/>
      <c r="V153" s="37"/>
      <c r="W153" s="37"/>
      <c r="X153" s="37"/>
      <c r="Y153" s="37"/>
      <c r="Z153" s="37"/>
      <c r="AA153" s="37"/>
      <c r="AB153" s="37"/>
      <c r="AC153" s="37"/>
      <c r="AD153" s="37"/>
      <c r="AE153" s="37"/>
      <c r="AR153" s="214" t="s">
        <v>143</v>
      </c>
      <c r="AT153" s="214" t="s">
        <v>138</v>
      </c>
      <c r="AU153" s="214" t="s">
        <v>81</v>
      </c>
      <c r="AY153" s="16" t="s">
        <v>136</v>
      </c>
      <c r="BE153" s="215">
        <f>IF(N153="základní",J153,0)</f>
        <v>0</v>
      </c>
      <c r="BF153" s="215">
        <f>IF(N153="snížená",J153,0)</f>
        <v>0</v>
      </c>
      <c r="BG153" s="215">
        <f>IF(N153="zákl. přenesená",J153,0)</f>
        <v>0</v>
      </c>
      <c r="BH153" s="215">
        <f>IF(N153="sníž. přenesená",J153,0)</f>
        <v>0</v>
      </c>
      <c r="BI153" s="215">
        <f>IF(N153="nulová",J153,0)</f>
        <v>0</v>
      </c>
      <c r="BJ153" s="16" t="s">
        <v>79</v>
      </c>
      <c r="BK153" s="215">
        <f>ROUND(I153*H153,2)</f>
        <v>0</v>
      </c>
      <c r="BL153" s="16" t="s">
        <v>143</v>
      </c>
      <c r="BM153" s="214" t="s">
        <v>279</v>
      </c>
    </row>
    <row r="154" s="2" customFormat="1">
      <c r="A154" s="37"/>
      <c r="B154" s="38"/>
      <c r="C154" s="39"/>
      <c r="D154" s="216" t="s">
        <v>144</v>
      </c>
      <c r="E154" s="39"/>
      <c r="F154" s="217" t="s">
        <v>676</v>
      </c>
      <c r="G154" s="39"/>
      <c r="H154" s="39"/>
      <c r="I154" s="218"/>
      <c r="J154" s="39"/>
      <c r="K154" s="39"/>
      <c r="L154" s="43"/>
      <c r="M154" s="219"/>
      <c r="N154" s="220"/>
      <c r="O154" s="83"/>
      <c r="P154" s="83"/>
      <c r="Q154" s="83"/>
      <c r="R154" s="83"/>
      <c r="S154" s="83"/>
      <c r="T154" s="84"/>
      <c r="U154" s="37"/>
      <c r="V154" s="37"/>
      <c r="W154" s="37"/>
      <c r="X154" s="37"/>
      <c r="Y154" s="37"/>
      <c r="Z154" s="37"/>
      <c r="AA154" s="37"/>
      <c r="AB154" s="37"/>
      <c r="AC154" s="37"/>
      <c r="AD154" s="37"/>
      <c r="AE154" s="37"/>
      <c r="AT154" s="16" t="s">
        <v>144</v>
      </c>
      <c r="AU154" s="16" t="s">
        <v>81</v>
      </c>
    </row>
    <row r="155" s="2" customFormat="1" ht="16.5" customHeight="1">
      <c r="A155" s="37"/>
      <c r="B155" s="38"/>
      <c r="C155" s="203" t="s">
        <v>210</v>
      </c>
      <c r="D155" s="203" t="s">
        <v>138</v>
      </c>
      <c r="E155" s="204" t="s">
        <v>677</v>
      </c>
      <c r="F155" s="205" t="s">
        <v>678</v>
      </c>
      <c r="G155" s="206" t="s">
        <v>148</v>
      </c>
      <c r="H155" s="207">
        <v>3.206</v>
      </c>
      <c r="I155" s="208"/>
      <c r="J155" s="209">
        <f>ROUND(I155*H155,2)</f>
        <v>0</v>
      </c>
      <c r="K155" s="205" t="s">
        <v>142</v>
      </c>
      <c r="L155" s="43"/>
      <c r="M155" s="210" t="s">
        <v>19</v>
      </c>
      <c r="N155" s="211" t="s">
        <v>42</v>
      </c>
      <c r="O155" s="83"/>
      <c r="P155" s="212">
        <f>O155*H155</f>
        <v>0</v>
      </c>
      <c r="Q155" s="212">
        <v>1.8907700000000001</v>
      </c>
      <c r="R155" s="212">
        <f>Q155*H155</f>
        <v>6.0618086199999999</v>
      </c>
      <c r="S155" s="212">
        <v>0</v>
      </c>
      <c r="T155" s="213">
        <f>S155*H155</f>
        <v>0</v>
      </c>
      <c r="U155" s="37"/>
      <c r="V155" s="37"/>
      <c r="W155" s="37"/>
      <c r="X155" s="37"/>
      <c r="Y155" s="37"/>
      <c r="Z155" s="37"/>
      <c r="AA155" s="37"/>
      <c r="AB155" s="37"/>
      <c r="AC155" s="37"/>
      <c r="AD155" s="37"/>
      <c r="AE155" s="37"/>
      <c r="AR155" s="214" t="s">
        <v>143</v>
      </c>
      <c r="AT155" s="214" t="s">
        <v>138</v>
      </c>
      <c r="AU155" s="214" t="s">
        <v>81</v>
      </c>
      <c r="AY155" s="16" t="s">
        <v>136</v>
      </c>
      <c r="BE155" s="215">
        <f>IF(N155="základní",J155,0)</f>
        <v>0</v>
      </c>
      <c r="BF155" s="215">
        <f>IF(N155="snížená",J155,0)</f>
        <v>0</v>
      </c>
      <c r="BG155" s="215">
        <f>IF(N155="zákl. přenesená",J155,0)</f>
        <v>0</v>
      </c>
      <c r="BH155" s="215">
        <f>IF(N155="sníž. přenesená",J155,0)</f>
        <v>0</v>
      </c>
      <c r="BI155" s="215">
        <f>IF(N155="nulová",J155,0)</f>
        <v>0</v>
      </c>
      <c r="BJ155" s="16" t="s">
        <v>79</v>
      </c>
      <c r="BK155" s="215">
        <f>ROUND(I155*H155,2)</f>
        <v>0</v>
      </c>
      <c r="BL155" s="16" t="s">
        <v>143</v>
      </c>
      <c r="BM155" s="214" t="s">
        <v>284</v>
      </c>
    </row>
    <row r="156" s="2" customFormat="1">
      <c r="A156" s="37"/>
      <c r="B156" s="38"/>
      <c r="C156" s="39"/>
      <c r="D156" s="216" t="s">
        <v>144</v>
      </c>
      <c r="E156" s="39"/>
      <c r="F156" s="217" t="s">
        <v>679</v>
      </c>
      <c r="G156" s="39"/>
      <c r="H156" s="39"/>
      <c r="I156" s="218"/>
      <c r="J156" s="39"/>
      <c r="K156" s="39"/>
      <c r="L156" s="43"/>
      <c r="M156" s="219"/>
      <c r="N156" s="220"/>
      <c r="O156" s="83"/>
      <c r="P156" s="83"/>
      <c r="Q156" s="83"/>
      <c r="R156" s="83"/>
      <c r="S156" s="83"/>
      <c r="T156" s="84"/>
      <c r="U156" s="37"/>
      <c r="V156" s="37"/>
      <c r="W156" s="37"/>
      <c r="X156" s="37"/>
      <c r="Y156" s="37"/>
      <c r="Z156" s="37"/>
      <c r="AA156" s="37"/>
      <c r="AB156" s="37"/>
      <c r="AC156" s="37"/>
      <c r="AD156" s="37"/>
      <c r="AE156" s="37"/>
      <c r="AT156" s="16" t="s">
        <v>144</v>
      </c>
      <c r="AU156" s="16" t="s">
        <v>81</v>
      </c>
    </row>
    <row r="157" s="12" customFormat="1" ht="22.8" customHeight="1">
      <c r="A157" s="12"/>
      <c r="B157" s="187"/>
      <c r="C157" s="188"/>
      <c r="D157" s="189" t="s">
        <v>70</v>
      </c>
      <c r="E157" s="201" t="s">
        <v>159</v>
      </c>
      <c r="F157" s="201" t="s">
        <v>680</v>
      </c>
      <c r="G157" s="188"/>
      <c r="H157" s="188"/>
      <c r="I157" s="191"/>
      <c r="J157" s="202">
        <f>BK157</f>
        <v>0</v>
      </c>
      <c r="K157" s="188"/>
      <c r="L157" s="193"/>
      <c r="M157" s="194"/>
      <c r="N157" s="195"/>
      <c r="O157" s="195"/>
      <c r="P157" s="196">
        <f>P158</f>
        <v>0</v>
      </c>
      <c r="Q157" s="195"/>
      <c r="R157" s="196">
        <f>R158</f>
        <v>0</v>
      </c>
      <c r="S157" s="195"/>
      <c r="T157" s="197">
        <f>T158</f>
        <v>0</v>
      </c>
      <c r="U157" s="12"/>
      <c r="V157" s="12"/>
      <c r="W157" s="12"/>
      <c r="X157" s="12"/>
      <c r="Y157" s="12"/>
      <c r="Z157" s="12"/>
      <c r="AA157" s="12"/>
      <c r="AB157" s="12"/>
      <c r="AC157" s="12"/>
      <c r="AD157" s="12"/>
      <c r="AE157" s="12"/>
      <c r="AR157" s="198" t="s">
        <v>79</v>
      </c>
      <c r="AT157" s="199" t="s">
        <v>70</v>
      </c>
      <c r="AU157" s="199" t="s">
        <v>79</v>
      </c>
      <c r="AY157" s="198" t="s">
        <v>136</v>
      </c>
      <c r="BK157" s="200">
        <f>BK158</f>
        <v>0</v>
      </c>
    </row>
    <row r="158" s="2" customFormat="1" ht="16.5" customHeight="1">
      <c r="A158" s="37"/>
      <c r="B158" s="38"/>
      <c r="C158" s="203" t="s">
        <v>286</v>
      </c>
      <c r="D158" s="203" t="s">
        <v>138</v>
      </c>
      <c r="E158" s="204" t="s">
        <v>681</v>
      </c>
      <c r="F158" s="205" t="s">
        <v>682</v>
      </c>
      <c r="G158" s="206" t="s">
        <v>141</v>
      </c>
      <c r="H158" s="207">
        <v>34.095999999999997</v>
      </c>
      <c r="I158" s="208"/>
      <c r="J158" s="209">
        <f>ROUND(I158*H158,2)</f>
        <v>0</v>
      </c>
      <c r="K158" s="205" t="s">
        <v>19</v>
      </c>
      <c r="L158" s="43"/>
      <c r="M158" s="210" t="s">
        <v>19</v>
      </c>
      <c r="N158" s="211" t="s">
        <v>42</v>
      </c>
      <c r="O158" s="83"/>
      <c r="P158" s="212">
        <f>O158*H158</f>
        <v>0</v>
      </c>
      <c r="Q158" s="212">
        <v>0</v>
      </c>
      <c r="R158" s="212">
        <f>Q158*H158</f>
        <v>0</v>
      </c>
      <c r="S158" s="212">
        <v>0</v>
      </c>
      <c r="T158" s="213">
        <f>S158*H158</f>
        <v>0</v>
      </c>
      <c r="U158" s="37"/>
      <c r="V158" s="37"/>
      <c r="W158" s="37"/>
      <c r="X158" s="37"/>
      <c r="Y158" s="37"/>
      <c r="Z158" s="37"/>
      <c r="AA158" s="37"/>
      <c r="AB158" s="37"/>
      <c r="AC158" s="37"/>
      <c r="AD158" s="37"/>
      <c r="AE158" s="37"/>
      <c r="AR158" s="214" t="s">
        <v>143</v>
      </c>
      <c r="AT158" s="214" t="s">
        <v>138</v>
      </c>
      <c r="AU158" s="214" t="s">
        <v>81</v>
      </c>
      <c r="AY158" s="16" t="s">
        <v>136</v>
      </c>
      <c r="BE158" s="215">
        <f>IF(N158="základní",J158,0)</f>
        <v>0</v>
      </c>
      <c r="BF158" s="215">
        <f>IF(N158="snížená",J158,0)</f>
        <v>0</v>
      </c>
      <c r="BG158" s="215">
        <f>IF(N158="zákl. přenesená",J158,0)</f>
        <v>0</v>
      </c>
      <c r="BH158" s="215">
        <f>IF(N158="sníž. přenesená",J158,0)</f>
        <v>0</v>
      </c>
      <c r="BI158" s="215">
        <f>IF(N158="nulová",J158,0)</f>
        <v>0</v>
      </c>
      <c r="BJ158" s="16" t="s">
        <v>79</v>
      </c>
      <c r="BK158" s="215">
        <f>ROUND(I158*H158,2)</f>
        <v>0</v>
      </c>
      <c r="BL158" s="16" t="s">
        <v>143</v>
      </c>
      <c r="BM158" s="214" t="s">
        <v>289</v>
      </c>
    </row>
    <row r="159" s="12" customFormat="1" ht="22.8" customHeight="1">
      <c r="A159" s="12"/>
      <c r="B159" s="187"/>
      <c r="C159" s="188"/>
      <c r="D159" s="189" t="s">
        <v>70</v>
      </c>
      <c r="E159" s="201" t="s">
        <v>153</v>
      </c>
      <c r="F159" s="201" t="s">
        <v>683</v>
      </c>
      <c r="G159" s="188"/>
      <c r="H159" s="188"/>
      <c r="I159" s="191"/>
      <c r="J159" s="202">
        <f>BK159</f>
        <v>0</v>
      </c>
      <c r="K159" s="188"/>
      <c r="L159" s="193"/>
      <c r="M159" s="194"/>
      <c r="N159" s="195"/>
      <c r="O159" s="195"/>
      <c r="P159" s="196">
        <f>SUM(P160:P177)</f>
        <v>0</v>
      </c>
      <c r="Q159" s="195"/>
      <c r="R159" s="196">
        <f>SUM(R160:R177)</f>
        <v>9.7227208400000009</v>
      </c>
      <c r="S159" s="195"/>
      <c r="T159" s="197">
        <f>SUM(T160:T177)</f>
        <v>0</v>
      </c>
      <c r="U159" s="12"/>
      <c r="V159" s="12"/>
      <c r="W159" s="12"/>
      <c r="X159" s="12"/>
      <c r="Y159" s="12"/>
      <c r="Z159" s="12"/>
      <c r="AA159" s="12"/>
      <c r="AB159" s="12"/>
      <c r="AC159" s="12"/>
      <c r="AD159" s="12"/>
      <c r="AE159" s="12"/>
      <c r="AR159" s="198" t="s">
        <v>79</v>
      </c>
      <c r="AT159" s="199" t="s">
        <v>70</v>
      </c>
      <c r="AU159" s="199" t="s">
        <v>79</v>
      </c>
      <c r="AY159" s="198" t="s">
        <v>136</v>
      </c>
      <c r="BK159" s="200">
        <f>SUM(BK160:BK177)</f>
        <v>0</v>
      </c>
    </row>
    <row r="160" s="2" customFormat="1" ht="16.5" customHeight="1">
      <c r="A160" s="37"/>
      <c r="B160" s="38"/>
      <c r="C160" s="203" t="s">
        <v>217</v>
      </c>
      <c r="D160" s="203" t="s">
        <v>138</v>
      </c>
      <c r="E160" s="204" t="s">
        <v>684</v>
      </c>
      <c r="F160" s="205" t="s">
        <v>685</v>
      </c>
      <c r="G160" s="206" t="s">
        <v>141</v>
      </c>
      <c r="H160" s="207">
        <v>52.222999999999999</v>
      </c>
      <c r="I160" s="208"/>
      <c r="J160" s="209">
        <f>ROUND(I160*H160,2)</f>
        <v>0</v>
      </c>
      <c r="K160" s="205" t="s">
        <v>142</v>
      </c>
      <c r="L160" s="43"/>
      <c r="M160" s="210" t="s">
        <v>19</v>
      </c>
      <c r="N160" s="211" t="s">
        <v>42</v>
      </c>
      <c r="O160" s="83"/>
      <c r="P160" s="212">
        <f>O160*H160</f>
        <v>0</v>
      </c>
      <c r="Q160" s="212">
        <v>0.00018000000000000001</v>
      </c>
      <c r="R160" s="212">
        <f>Q160*H160</f>
        <v>0.0094001400000000013</v>
      </c>
      <c r="S160" s="212">
        <v>0</v>
      </c>
      <c r="T160" s="213">
        <f>S160*H160</f>
        <v>0</v>
      </c>
      <c r="U160" s="37"/>
      <c r="V160" s="37"/>
      <c r="W160" s="37"/>
      <c r="X160" s="37"/>
      <c r="Y160" s="37"/>
      <c r="Z160" s="37"/>
      <c r="AA160" s="37"/>
      <c r="AB160" s="37"/>
      <c r="AC160" s="37"/>
      <c r="AD160" s="37"/>
      <c r="AE160" s="37"/>
      <c r="AR160" s="214" t="s">
        <v>143</v>
      </c>
      <c r="AT160" s="214" t="s">
        <v>138</v>
      </c>
      <c r="AU160" s="214" t="s">
        <v>81</v>
      </c>
      <c r="AY160" s="16" t="s">
        <v>136</v>
      </c>
      <c r="BE160" s="215">
        <f>IF(N160="základní",J160,0)</f>
        <v>0</v>
      </c>
      <c r="BF160" s="215">
        <f>IF(N160="snížená",J160,0)</f>
        <v>0</v>
      </c>
      <c r="BG160" s="215">
        <f>IF(N160="zákl. přenesená",J160,0)</f>
        <v>0</v>
      </c>
      <c r="BH160" s="215">
        <f>IF(N160="sníž. přenesená",J160,0)</f>
        <v>0</v>
      </c>
      <c r="BI160" s="215">
        <f>IF(N160="nulová",J160,0)</f>
        <v>0</v>
      </c>
      <c r="BJ160" s="16" t="s">
        <v>79</v>
      </c>
      <c r="BK160" s="215">
        <f>ROUND(I160*H160,2)</f>
        <v>0</v>
      </c>
      <c r="BL160" s="16" t="s">
        <v>143</v>
      </c>
      <c r="BM160" s="214" t="s">
        <v>296</v>
      </c>
    </row>
    <row r="161" s="2" customFormat="1">
      <c r="A161" s="37"/>
      <c r="B161" s="38"/>
      <c r="C161" s="39"/>
      <c r="D161" s="216" t="s">
        <v>144</v>
      </c>
      <c r="E161" s="39"/>
      <c r="F161" s="217" t="s">
        <v>686</v>
      </c>
      <c r="G161" s="39"/>
      <c r="H161" s="39"/>
      <c r="I161" s="218"/>
      <c r="J161" s="39"/>
      <c r="K161" s="39"/>
      <c r="L161" s="43"/>
      <c r="M161" s="219"/>
      <c r="N161" s="220"/>
      <c r="O161" s="83"/>
      <c r="P161" s="83"/>
      <c r="Q161" s="83"/>
      <c r="R161" s="83"/>
      <c r="S161" s="83"/>
      <c r="T161" s="84"/>
      <c r="U161" s="37"/>
      <c r="V161" s="37"/>
      <c r="W161" s="37"/>
      <c r="X161" s="37"/>
      <c r="Y161" s="37"/>
      <c r="Z161" s="37"/>
      <c r="AA161" s="37"/>
      <c r="AB161" s="37"/>
      <c r="AC161" s="37"/>
      <c r="AD161" s="37"/>
      <c r="AE161" s="37"/>
      <c r="AT161" s="16" t="s">
        <v>144</v>
      </c>
      <c r="AU161" s="16" t="s">
        <v>81</v>
      </c>
    </row>
    <row r="162" s="2" customFormat="1" ht="24.15" customHeight="1">
      <c r="A162" s="37"/>
      <c r="B162" s="38"/>
      <c r="C162" s="203" t="s">
        <v>299</v>
      </c>
      <c r="D162" s="203" t="s">
        <v>138</v>
      </c>
      <c r="E162" s="204" t="s">
        <v>687</v>
      </c>
      <c r="F162" s="205" t="s">
        <v>688</v>
      </c>
      <c r="G162" s="206" t="s">
        <v>141</v>
      </c>
      <c r="H162" s="207">
        <v>44.805</v>
      </c>
      <c r="I162" s="208"/>
      <c r="J162" s="209">
        <f>ROUND(I162*H162,2)</f>
        <v>0</v>
      </c>
      <c r="K162" s="205" t="s">
        <v>142</v>
      </c>
      <c r="L162" s="43"/>
      <c r="M162" s="210" t="s">
        <v>19</v>
      </c>
      <c r="N162" s="211" t="s">
        <v>42</v>
      </c>
      <c r="O162" s="83"/>
      <c r="P162" s="212">
        <f>O162*H162</f>
        <v>0</v>
      </c>
      <c r="Q162" s="212">
        <v>0.0083499999999999998</v>
      </c>
      <c r="R162" s="212">
        <f>Q162*H162</f>
        <v>0.37412174999999998</v>
      </c>
      <c r="S162" s="212">
        <v>0</v>
      </c>
      <c r="T162" s="213">
        <f>S162*H162</f>
        <v>0</v>
      </c>
      <c r="U162" s="37"/>
      <c r="V162" s="37"/>
      <c r="W162" s="37"/>
      <c r="X162" s="37"/>
      <c r="Y162" s="37"/>
      <c r="Z162" s="37"/>
      <c r="AA162" s="37"/>
      <c r="AB162" s="37"/>
      <c r="AC162" s="37"/>
      <c r="AD162" s="37"/>
      <c r="AE162" s="37"/>
      <c r="AR162" s="214" t="s">
        <v>143</v>
      </c>
      <c r="AT162" s="214" t="s">
        <v>138</v>
      </c>
      <c r="AU162" s="214" t="s">
        <v>81</v>
      </c>
      <c r="AY162" s="16" t="s">
        <v>136</v>
      </c>
      <c r="BE162" s="215">
        <f>IF(N162="základní",J162,0)</f>
        <v>0</v>
      </c>
      <c r="BF162" s="215">
        <f>IF(N162="snížená",J162,0)</f>
        <v>0</v>
      </c>
      <c r="BG162" s="215">
        <f>IF(N162="zákl. přenesená",J162,0)</f>
        <v>0</v>
      </c>
      <c r="BH162" s="215">
        <f>IF(N162="sníž. přenesená",J162,0)</f>
        <v>0</v>
      </c>
      <c r="BI162" s="215">
        <f>IF(N162="nulová",J162,0)</f>
        <v>0</v>
      </c>
      <c r="BJ162" s="16" t="s">
        <v>79</v>
      </c>
      <c r="BK162" s="215">
        <f>ROUND(I162*H162,2)</f>
        <v>0</v>
      </c>
      <c r="BL162" s="16" t="s">
        <v>143</v>
      </c>
      <c r="BM162" s="214" t="s">
        <v>302</v>
      </c>
    </row>
    <row r="163" s="2" customFormat="1">
      <c r="A163" s="37"/>
      <c r="B163" s="38"/>
      <c r="C163" s="39"/>
      <c r="D163" s="216" t="s">
        <v>144</v>
      </c>
      <c r="E163" s="39"/>
      <c r="F163" s="217" t="s">
        <v>689</v>
      </c>
      <c r="G163" s="39"/>
      <c r="H163" s="39"/>
      <c r="I163" s="218"/>
      <c r="J163" s="39"/>
      <c r="K163" s="39"/>
      <c r="L163" s="43"/>
      <c r="M163" s="219"/>
      <c r="N163" s="220"/>
      <c r="O163" s="83"/>
      <c r="P163" s="83"/>
      <c r="Q163" s="83"/>
      <c r="R163" s="83"/>
      <c r="S163" s="83"/>
      <c r="T163" s="84"/>
      <c r="U163" s="37"/>
      <c r="V163" s="37"/>
      <c r="W163" s="37"/>
      <c r="X163" s="37"/>
      <c r="Y163" s="37"/>
      <c r="Z163" s="37"/>
      <c r="AA163" s="37"/>
      <c r="AB163" s="37"/>
      <c r="AC163" s="37"/>
      <c r="AD163" s="37"/>
      <c r="AE163" s="37"/>
      <c r="AT163" s="16" t="s">
        <v>144</v>
      </c>
      <c r="AU163" s="16" t="s">
        <v>81</v>
      </c>
    </row>
    <row r="164" s="2" customFormat="1">
      <c r="A164" s="37"/>
      <c r="B164" s="38"/>
      <c r="C164" s="39"/>
      <c r="D164" s="221" t="s">
        <v>182</v>
      </c>
      <c r="E164" s="39"/>
      <c r="F164" s="222" t="s">
        <v>690</v>
      </c>
      <c r="G164" s="39"/>
      <c r="H164" s="39"/>
      <c r="I164" s="218"/>
      <c r="J164" s="39"/>
      <c r="K164" s="39"/>
      <c r="L164" s="43"/>
      <c r="M164" s="219"/>
      <c r="N164" s="220"/>
      <c r="O164" s="83"/>
      <c r="P164" s="83"/>
      <c r="Q164" s="83"/>
      <c r="R164" s="83"/>
      <c r="S164" s="83"/>
      <c r="T164" s="84"/>
      <c r="U164" s="37"/>
      <c r="V164" s="37"/>
      <c r="W164" s="37"/>
      <c r="X164" s="37"/>
      <c r="Y164" s="37"/>
      <c r="Z164" s="37"/>
      <c r="AA164" s="37"/>
      <c r="AB164" s="37"/>
      <c r="AC164" s="37"/>
      <c r="AD164" s="37"/>
      <c r="AE164" s="37"/>
      <c r="AT164" s="16" t="s">
        <v>182</v>
      </c>
      <c r="AU164" s="16" t="s">
        <v>81</v>
      </c>
    </row>
    <row r="165" s="2" customFormat="1" ht="16.5" customHeight="1">
      <c r="A165" s="37"/>
      <c r="B165" s="38"/>
      <c r="C165" s="227" t="s">
        <v>222</v>
      </c>
      <c r="D165" s="227" t="s">
        <v>544</v>
      </c>
      <c r="E165" s="228" t="s">
        <v>691</v>
      </c>
      <c r="F165" s="229" t="s">
        <v>692</v>
      </c>
      <c r="G165" s="230" t="s">
        <v>141</v>
      </c>
      <c r="H165" s="231">
        <v>47.045000000000002</v>
      </c>
      <c r="I165" s="232"/>
      <c r="J165" s="233">
        <f>ROUND(I165*H165,2)</f>
        <v>0</v>
      </c>
      <c r="K165" s="229" t="s">
        <v>142</v>
      </c>
      <c r="L165" s="234"/>
      <c r="M165" s="235" t="s">
        <v>19</v>
      </c>
      <c r="N165" s="236" t="s">
        <v>42</v>
      </c>
      <c r="O165" s="83"/>
      <c r="P165" s="212">
        <f>O165*H165</f>
        <v>0</v>
      </c>
      <c r="Q165" s="212">
        <v>0.0015</v>
      </c>
      <c r="R165" s="212">
        <f>Q165*H165</f>
        <v>0.070567500000000005</v>
      </c>
      <c r="S165" s="212">
        <v>0</v>
      </c>
      <c r="T165" s="213">
        <f>S165*H165</f>
        <v>0</v>
      </c>
      <c r="U165" s="37"/>
      <c r="V165" s="37"/>
      <c r="W165" s="37"/>
      <c r="X165" s="37"/>
      <c r="Y165" s="37"/>
      <c r="Z165" s="37"/>
      <c r="AA165" s="37"/>
      <c r="AB165" s="37"/>
      <c r="AC165" s="37"/>
      <c r="AD165" s="37"/>
      <c r="AE165" s="37"/>
      <c r="AR165" s="214" t="s">
        <v>157</v>
      </c>
      <c r="AT165" s="214" t="s">
        <v>544</v>
      </c>
      <c r="AU165" s="214" t="s">
        <v>81</v>
      </c>
      <c r="AY165" s="16" t="s">
        <v>136</v>
      </c>
      <c r="BE165" s="215">
        <f>IF(N165="základní",J165,0)</f>
        <v>0</v>
      </c>
      <c r="BF165" s="215">
        <f>IF(N165="snížená",J165,0)</f>
        <v>0</v>
      </c>
      <c r="BG165" s="215">
        <f>IF(N165="zákl. přenesená",J165,0)</f>
        <v>0</v>
      </c>
      <c r="BH165" s="215">
        <f>IF(N165="sníž. přenesená",J165,0)</f>
        <v>0</v>
      </c>
      <c r="BI165" s="215">
        <f>IF(N165="nulová",J165,0)</f>
        <v>0</v>
      </c>
      <c r="BJ165" s="16" t="s">
        <v>79</v>
      </c>
      <c r="BK165" s="215">
        <f>ROUND(I165*H165,2)</f>
        <v>0</v>
      </c>
      <c r="BL165" s="16" t="s">
        <v>143</v>
      </c>
      <c r="BM165" s="214" t="s">
        <v>307</v>
      </c>
    </row>
    <row r="166" s="2" customFormat="1" ht="16.5" customHeight="1">
      <c r="A166" s="37"/>
      <c r="B166" s="38"/>
      <c r="C166" s="203" t="s">
        <v>309</v>
      </c>
      <c r="D166" s="203" t="s">
        <v>138</v>
      </c>
      <c r="E166" s="204" t="s">
        <v>693</v>
      </c>
      <c r="F166" s="205" t="s">
        <v>694</v>
      </c>
      <c r="G166" s="206" t="s">
        <v>141</v>
      </c>
      <c r="H166" s="207">
        <v>52.222999999999999</v>
      </c>
      <c r="I166" s="208"/>
      <c r="J166" s="209">
        <f>ROUND(I166*H166,2)</f>
        <v>0</v>
      </c>
      <c r="K166" s="205" t="s">
        <v>142</v>
      </c>
      <c r="L166" s="43"/>
      <c r="M166" s="210" t="s">
        <v>19</v>
      </c>
      <c r="N166" s="211" t="s">
        <v>42</v>
      </c>
      <c r="O166" s="83"/>
      <c r="P166" s="212">
        <f>O166*H166</f>
        <v>0</v>
      </c>
      <c r="Q166" s="212">
        <v>0.0057000000000000002</v>
      </c>
      <c r="R166" s="212">
        <f>Q166*H166</f>
        <v>0.29767110000000002</v>
      </c>
      <c r="S166" s="212">
        <v>0</v>
      </c>
      <c r="T166" s="213">
        <f>S166*H166</f>
        <v>0</v>
      </c>
      <c r="U166" s="37"/>
      <c r="V166" s="37"/>
      <c r="W166" s="37"/>
      <c r="X166" s="37"/>
      <c r="Y166" s="37"/>
      <c r="Z166" s="37"/>
      <c r="AA166" s="37"/>
      <c r="AB166" s="37"/>
      <c r="AC166" s="37"/>
      <c r="AD166" s="37"/>
      <c r="AE166" s="37"/>
      <c r="AR166" s="214" t="s">
        <v>143</v>
      </c>
      <c r="AT166" s="214" t="s">
        <v>138</v>
      </c>
      <c r="AU166" s="214" t="s">
        <v>81</v>
      </c>
      <c r="AY166" s="16" t="s">
        <v>136</v>
      </c>
      <c r="BE166" s="215">
        <f>IF(N166="základní",J166,0)</f>
        <v>0</v>
      </c>
      <c r="BF166" s="215">
        <f>IF(N166="snížená",J166,0)</f>
        <v>0</v>
      </c>
      <c r="BG166" s="215">
        <f>IF(N166="zákl. přenesená",J166,0)</f>
        <v>0</v>
      </c>
      <c r="BH166" s="215">
        <f>IF(N166="sníž. přenesená",J166,0)</f>
        <v>0</v>
      </c>
      <c r="BI166" s="215">
        <f>IF(N166="nulová",J166,0)</f>
        <v>0</v>
      </c>
      <c r="BJ166" s="16" t="s">
        <v>79</v>
      </c>
      <c r="BK166" s="215">
        <f>ROUND(I166*H166,2)</f>
        <v>0</v>
      </c>
      <c r="BL166" s="16" t="s">
        <v>143</v>
      </c>
      <c r="BM166" s="214" t="s">
        <v>312</v>
      </c>
    </row>
    <row r="167" s="2" customFormat="1">
      <c r="A167" s="37"/>
      <c r="B167" s="38"/>
      <c r="C167" s="39"/>
      <c r="D167" s="216" t="s">
        <v>144</v>
      </c>
      <c r="E167" s="39"/>
      <c r="F167" s="217" t="s">
        <v>695</v>
      </c>
      <c r="G167" s="39"/>
      <c r="H167" s="39"/>
      <c r="I167" s="218"/>
      <c r="J167" s="39"/>
      <c r="K167" s="39"/>
      <c r="L167" s="43"/>
      <c r="M167" s="219"/>
      <c r="N167" s="220"/>
      <c r="O167" s="83"/>
      <c r="P167" s="83"/>
      <c r="Q167" s="83"/>
      <c r="R167" s="83"/>
      <c r="S167" s="83"/>
      <c r="T167" s="84"/>
      <c r="U167" s="37"/>
      <c r="V167" s="37"/>
      <c r="W167" s="37"/>
      <c r="X167" s="37"/>
      <c r="Y167" s="37"/>
      <c r="Z167" s="37"/>
      <c r="AA167" s="37"/>
      <c r="AB167" s="37"/>
      <c r="AC167" s="37"/>
      <c r="AD167" s="37"/>
      <c r="AE167" s="37"/>
      <c r="AT167" s="16" t="s">
        <v>144</v>
      </c>
      <c r="AU167" s="16" t="s">
        <v>81</v>
      </c>
    </row>
    <row r="168" s="2" customFormat="1" ht="16.5" customHeight="1">
      <c r="A168" s="37"/>
      <c r="B168" s="38"/>
      <c r="C168" s="203" t="s">
        <v>227</v>
      </c>
      <c r="D168" s="203" t="s">
        <v>138</v>
      </c>
      <c r="E168" s="204" t="s">
        <v>696</v>
      </c>
      <c r="F168" s="205" t="s">
        <v>697</v>
      </c>
      <c r="G168" s="206" t="s">
        <v>141</v>
      </c>
      <c r="H168" s="207">
        <v>16.754000000000001</v>
      </c>
      <c r="I168" s="208"/>
      <c r="J168" s="209">
        <f>ROUND(I168*H168,2)</f>
        <v>0</v>
      </c>
      <c r="K168" s="205" t="s">
        <v>629</v>
      </c>
      <c r="L168" s="43"/>
      <c r="M168" s="210" t="s">
        <v>19</v>
      </c>
      <c r="N168" s="211" t="s">
        <v>42</v>
      </c>
      <c r="O168" s="83"/>
      <c r="P168" s="212">
        <f>O168*H168</f>
        <v>0</v>
      </c>
      <c r="Q168" s="212">
        <v>0</v>
      </c>
      <c r="R168" s="212">
        <f>Q168*H168</f>
        <v>0</v>
      </c>
      <c r="S168" s="212">
        <v>0</v>
      </c>
      <c r="T168" s="213">
        <f>S168*H168</f>
        <v>0</v>
      </c>
      <c r="U168" s="37"/>
      <c r="V168" s="37"/>
      <c r="W168" s="37"/>
      <c r="X168" s="37"/>
      <c r="Y168" s="37"/>
      <c r="Z168" s="37"/>
      <c r="AA168" s="37"/>
      <c r="AB168" s="37"/>
      <c r="AC168" s="37"/>
      <c r="AD168" s="37"/>
      <c r="AE168" s="37"/>
      <c r="AR168" s="214" t="s">
        <v>143</v>
      </c>
      <c r="AT168" s="214" t="s">
        <v>138</v>
      </c>
      <c r="AU168" s="214" t="s">
        <v>81</v>
      </c>
      <c r="AY168" s="16" t="s">
        <v>136</v>
      </c>
      <c r="BE168" s="215">
        <f>IF(N168="základní",J168,0)</f>
        <v>0</v>
      </c>
      <c r="BF168" s="215">
        <f>IF(N168="snížená",J168,0)</f>
        <v>0</v>
      </c>
      <c r="BG168" s="215">
        <f>IF(N168="zákl. přenesená",J168,0)</f>
        <v>0</v>
      </c>
      <c r="BH168" s="215">
        <f>IF(N168="sníž. přenesená",J168,0)</f>
        <v>0</v>
      </c>
      <c r="BI168" s="215">
        <f>IF(N168="nulová",J168,0)</f>
        <v>0</v>
      </c>
      <c r="BJ168" s="16" t="s">
        <v>79</v>
      </c>
      <c r="BK168" s="215">
        <f>ROUND(I168*H168,2)</f>
        <v>0</v>
      </c>
      <c r="BL168" s="16" t="s">
        <v>143</v>
      </c>
      <c r="BM168" s="214" t="s">
        <v>316</v>
      </c>
    </row>
    <row r="169" s="2" customFormat="1">
      <c r="A169" s="37"/>
      <c r="B169" s="38"/>
      <c r="C169" s="39"/>
      <c r="D169" s="216" t="s">
        <v>144</v>
      </c>
      <c r="E169" s="39"/>
      <c r="F169" s="217" t="s">
        <v>698</v>
      </c>
      <c r="G169" s="39"/>
      <c r="H169" s="39"/>
      <c r="I169" s="218"/>
      <c r="J169" s="39"/>
      <c r="K169" s="39"/>
      <c r="L169" s="43"/>
      <c r="M169" s="219"/>
      <c r="N169" s="220"/>
      <c r="O169" s="83"/>
      <c r="P169" s="83"/>
      <c r="Q169" s="83"/>
      <c r="R169" s="83"/>
      <c r="S169" s="83"/>
      <c r="T169" s="84"/>
      <c r="U169" s="37"/>
      <c r="V169" s="37"/>
      <c r="W169" s="37"/>
      <c r="X169" s="37"/>
      <c r="Y169" s="37"/>
      <c r="Z169" s="37"/>
      <c r="AA169" s="37"/>
      <c r="AB169" s="37"/>
      <c r="AC169" s="37"/>
      <c r="AD169" s="37"/>
      <c r="AE169" s="37"/>
      <c r="AT169" s="16" t="s">
        <v>144</v>
      </c>
      <c r="AU169" s="16" t="s">
        <v>81</v>
      </c>
    </row>
    <row r="170" s="2" customFormat="1">
      <c r="A170" s="37"/>
      <c r="B170" s="38"/>
      <c r="C170" s="39"/>
      <c r="D170" s="221" t="s">
        <v>182</v>
      </c>
      <c r="E170" s="39"/>
      <c r="F170" s="222" t="s">
        <v>699</v>
      </c>
      <c r="G170" s="39"/>
      <c r="H170" s="39"/>
      <c r="I170" s="218"/>
      <c r="J170" s="39"/>
      <c r="K170" s="39"/>
      <c r="L170" s="43"/>
      <c r="M170" s="219"/>
      <c r="N170" s="220"/>
      <c r="O170" s="83"/>
      <c r="P170" s="83"/>
      <c r="Q170" s="83"/>
      <c r="R170" s="83"/>
      <c r="S170" s="83"/>
      <c r="T170" s="84"/>
      <c r="U170" s="37"/>
      <c r="V170" s="37"/>
      <c r="W170" s="37"/>
      <c r="X170" s="37"/>
      <c r="Y170" s="37"/>
      <c r="Z170" s="37"/>
      <c r="AA170" s="37"/>
      <c r="AB170" s="37"/>
      <c r="AC170" s="37"/>
      <c r="AD170" s="37"/>
      <c r="AE170" s="37"/>
      <c r="AT170" s="16" t="s">
        <v>182</v>
      </c>
      <c r="AU170" s="16" t="s">
        <v>81</v>
      </c>
    </row>
    <row r="171" s="2" customFormat="1" ht="16.5" customHeight="1">
      <c r="A171" s="37"/>
      <c r="B171" s="38"/>
      <c r="C171" s="203" t="s">
        <v>318</v>
      </c>
      <c r="D171" s="203" t="s">
        <v>138</v>
      </c>
      <c r="E171" s="204" t="s">
        <v>700</v>
      </c>
      <c r="F171" s="205" t="s">
        <v>701</v>
      </c>
      <c r="G171" s="206" t="s">
        <v>141</v>
      </c>
      <c r="H171" s="207">
        <v>12.766</v>
      </c>
      <c r="I171" s="208"/>
      <c r="J171" s="209">
        <f>ROUND(I171*H171,2)</f>
        <v>0</v>
      </c>
      <c r="K171" s="205" t="s">
        <v>142</v>
      </c>
      <c r="L171" s="43"/>
      <c r="M171" s="210" t="s">
        <v>19</v>
      </c>
      <c r="N171" s="211" t="s">
        <v>42</v>
      </c>
      <c r="O171" s="83"/>
      <c r="P171" s="212">
        <f>O171*H171</f>
        <v>0</v>
      </c>
      <c r="Q171" s="212">
        <v>0.27560000000000001</v>
      </c>
      <c r="R171" s="212">
        <f>Q171*H171</f>
        <v>3.5183096000000003</v>
      </c>
      <c r="S171" s="212">
        <v>0</v>
      </c>
      <c r="T171" s="213">
        <f>S171*H171</f>
        <v>0</v>
      </c>
      <c r="U171" s="37"/>
      <c r="V171" s="37"/>
      <c r="W171" s="37"/>
      <c r="X171" s="37"/>
      <c r="Y171" s="37"/>
      <c r="Z171" s="37"/>
      <c r="AA171" s="37"/>
      <c r="AB171" s="37"/>
      <c r="AC171" s="37"/>
      <c r="AD171" s="37"/>
      <c r="AE171" s="37"/>
      <c r="AR171" s="214" t="s">
        <v>143</v>
      </c>
      <c r="AT171" s="214" t="s">
        <v>138</v>
      </c>
      <c r="AU171" s="214" t="s">
        <v>81</v>
      </c>
      <c r="AY171" s="16" t="s">
        <v>136</v>
      </c>
      <c r="BE171" s="215">
        <f>IF(N171="základní",J171,0)</f>
        <v>0</v>
      </c>
      <c r="BF171" s="215">
        <f>IF(N171="snížená",J171,0)</f>
        <v>0</v>
      </c>
      <c r="BG171" s="215">
        <f>IF(N171="zákl. přenesená",J171,0)</f>
        <v>0</v>
      </c>
      <c r="BH171" s="215">
        <f>IF(N171="sníž. přenesená",J171,0)</f>
        <v>0</v>
      </c>
      <c r="BI171" s="215">
        <f>IF(N171="nulová",J171,0)</f>
        <v>0</v>
      </c>
      <c r="BJ171" s="16" t="s">
        <v>79</v>
      </c>
      <c r="BK171" s="215">
        <f>ROUND(I171*H171,2)</f>
        <v>0</v>
      </c>
      <c r="BL171" s="16" t="s">
        <v>143</v>
      </c>
      <c r="BM171" s="214" t="s">
        <v>321</v>
      </c>
    </row>
    <row r="172" s="2" customFormat="1">
      <c r="A172" s="37"/>
      <c r="B172" s="38"/>
      <c r="C172" s="39"/>
      <c r="D172" s="216" t="s">
        <v>144</v>
      </c>
      <c r="E172" s="39"/>
      <c r="F172" s="217" t="s">
        <v>702</v>
      </c>
      <c r="G172" s="39"/>
      <c r="H172" s="39"/>
      <c r="I172" s="218"/>
      <c r="J172" s="39"/>
      <c r="K172" s="39"/>
      <c r="L172" s="43"/>
      <c r="M172" s="219"/>
      <c r="N172" s="220"/>
      <c r="O172" s="83"/>
      <c r="P172" s="83"/>
      <c r="Q172" s="83"/>
      <c r="R172" s="83"/>
      <c r="S172" s="83"/>
      <c r="T172" s="84"/>
      <c r="U172" s="37"/>
      <c r="V172" s="37"/>
      <c r="W172" s="37"/>
      <c r="X172" s="37"/>
      <c r="Y172" s="37"/>
      <c r="Z172" s="37"/>
      <c r="AA172" s="37"/>
      <c r="AB172" s="37"/>
      <c r="AC172" s="37"/>
      <c r="AD172" s="37"/>
      <c r="AE172" s="37"/>
      <c r="AT172" s="16" t="s">
        <v>144</v>
      </c>
      <c r="AU172" s="16" t="s">
        <v>81</v>
      </c>
    </row>
    <row r="173" s="2" customFormat="1" ht="16.5" customHeight="1">
      <c r="A173" s="37"/>
      <c r="B173" s="38"/>
      <c r="C173" s="203" t="s">
        <v>232</v>
      </c>
      <c r="D173" s="203" t="s">
        <v>138</v>
      </c>
      <c r="E173" s="204" t="s">
        <v>703</v>
      </c>
      <c r="F173" s="205" t="s">
        <v>704</v>
      </c>
      <c r="G173" s="206" t="s">
        <v>186</v>
      </c>
      <c r="H173" s="207">
        <v>42.284999999999997</v>
      </c>
      <c r="I173" s="208"/>
      <c r="J173" s="209">
        <f>ROUND(I173*H173,2)</f>
        <v>0</v>
      </c>
      <c r="K173" s="205" t="s">
        <v>142</v>
      </c>
      <c r="L173" s="43"/>
      <c r="M173" s="210" t="s">
        <v>19</v>
      </c>
      <c r="N173" s="211" t="s">
        <v>42</v>
      </c>
      <c r="O173" s="83"/>
      <c r="P173" s="212">
        <f>O173*H173</f>
        <v>0</v>
      </c>
      <c r="Q173" s="212">
        <v>0.12895000000000001</v>
      </c>
      <c r="R173" s="212">
        <f>Q173*H173</f>
        <v>5.4526507500000001</v>
      </c>
      <c r="S173" s="212">
        <v>0</v>
      </c>
      <c r="T173" s="213">
        <f>S173*H173</f>
        <v>0</v>
      </c>
      <c r="U173" s="37"/>
      <c r="V173" s="37"/>
      <c r="W173" s="37"/>
      <c r="X173" s="37"/>
      <c r="Y173" s="37"/>
      <c r="Z173" s="37"/>
      <c r="AA173" s="37"/>
      <c r="AB173" s="37"/>
      <c r="AC173" s="37"/>
      <c r="AD173" s="37"/>
      <c r="AE173" s="37"/>
      <c r="AR173" s="214" t="s">
        <v>143</v>
      </c>
      <c r="AT173" s="214" t="s">
        <v>138</v>
      </c>
      <c r="AU173" s="214" t="s">
        <v>81</v>
      </c>
      <c r="AY173" s="16" t="s">
        <v>136</v>
      </c>
      <c r="BE173" s="215">
        <f>IF(N173="základní",J173,0)</f>
        <v>0</v>
      </c>
      <c r="BF173" s="215">
        <f>IF(N173="snížená",J173,0)</f>
        <v>0</v>
      </c>
      <c r="BG173" s="215">
        <f>IF(N173="zákl. přenesená",J173,0)</f>
        <v>0</v>
      </c>
      <c r="BH173" s="215">
        <f>IF(N173="sníž. přenesená",J173,0)</f>
        <v>0</v>
      </c>
      <c r="BI173" s="215">
        <f>IF(N173="nulová",J173,0)</f>
        <v>0</v>
      </c>
      <c r="BJ173" s="16" t="s">
        <v>79</v>
      </c>
      <c r="BK173" s="215">
        <f>ROUND(I173*H173,2)</f>
        <v>0</v>
      </c>
      <c r="BL173" s="16" t="s">
        <v>143</v>
      </c>
      <c r="BM173" s="214" t="s">
        <v>325</v>
      </c>
    </row>
    <row r="174" s="2" customFormat="1">
      <c r="A174" s="37"/>
      <c r="B174" s="38"/>
      <c r="C174" s="39"/>
      <c r="D174" s="216" t="s">
        <v>144</v>
      </c>
      <c r="E174" s="39"/>
      <c r="F174" s="217" t="s">
        <v>705</v>
      </c>
      <c r="G174" s="39"/>
      <c r="H174" s="39"/>
      <c r="I174" s="218"/>
      <c r="J174" s="39"/>
      <c r="K174" s="39"/>
      <c r="L174" s="43"/>
      <c r="M174" s="219"/>
      <c r="N174" s="220"/>
      <c r="O174" s="83"/>
      <c r="P174" s="83"/>
      <c r="Q174" s="83"/>
      <c r="R174" s="83"/>
      <c r="S174" s="83"/>
      <c r="T174" s="84"/>
      <c r="U174" s="37"/>
      <c r="V174" s="37"/>
      <c r="W174" s="37"/>
      <c r="X174" s="37"/>
      <c r="Y174" s="37"/>
      <c r="Z174" s="37"/>
      <c r="AA174" s="37"/>
      <c r="AB174" s="37"/>
      <c r="AC174" s="37"/>
      <c r="AD174" s="37"/>
      <c r="AE174" s="37"/>
      <c r="AT174" s="16" t="s">
        <v>144</v>
      </c>
      <c r="AU174" s="16" t="s">
        <v>81</v>
      </c>
    </row>
    <row r="175" s="2" customFormat="1" ht="16.5" customHeight="1">
      <c r="A175" s="37"/>
      <c r="B175" s="38"/>
      <c r="C175" s="203" t="s">
        <v>327</v>
      </c>
      <c r="D175" s="203" t="s">
        <v>138</v>
      </c>
      <c r="E175" s="204" t="s">
        <v>706</v>
      </c>
      <c r="F175" s="205" t="s">
        <v>707</v>
      </c>
      <c r="G175" s="206" t="s">
        <v>330</v>
      </c>
      <c r="H175" s="207">
        <v>36</v>
      </c>
      <c r="I175" s="208"/>
      <c r="J175" s="209">
        <f>ROUND(I175*H175,2)</f>
        <v>0</v>
      </c>
      <c r="K175" s="205" t="s">
        <v>142</v>
      </c>
      <c r="L175" s="43"/>
      <c r="M175" s="210" t="s">
        <v>19</v>
      </c>
      <c r="N175" s="211" t="s">
        <v>42</v>
      </c>
      <c r="O175" s="83"/>
      <c r="P175" s="212">
        <f>O175*H175</f>
        <v>0</v>
      </c>
      <c r="Q175" s="212">
        <v>0</v>
      </c>
      <c r="R175" s="212">
        <f>Q175*H175</f>
        <v>0</v>
      </c>
      <c r="S175" s="212">
        <v>0</v>
      </c>
      <c r="T175" s="213">
        <f>S175*H175</f>
        <v>0</v>
      </c>
      <c r="U175" s="37"/>
      <c r="V175" s="37"/>
      <c r="W175" s="37"/>
      <c r="X175" s="37"/>
      <c r="Y175" s="37"/>
      <c r="Z175" s="37"/>
      <c r="AA175" s="37"/>
      <c r="AB175" s="37"/>
      <c r="AC175" s="37"/>
      <c r="AD175" s="37"/>
      <c r="AE175" s="37"/>
      <c r="AR175" s="214" t="s">
        <v>143</v>
      </c>
      <c r="AT175" s="214" t="s">
        <v>138</v>
      </c>
      <c r="AU175" s="214" t="s">
        <v>81</v>
      </c>
      <c r="AY175" s="16" t="s">
        <v>136</v>
      </c>
      <c r="BE175" s="215">
        <f>IF(N175="základní",J175,0)</f>
        <v>0</v>
      </c>
      <c r="BF175" s="215">
        <f>IF(N175="snížená",J175,0)</f>
        <v>0</v>
      </c>
      <c r="BG175" s="215">
        <f>IF(N175="zákl. přenesená",J175,0)</f>
        <v>0</v>
      </c>
      <c r="BH175" s="215">
        <f>IF(N175="sníž. přenesená",J175,0)</f>
        <v>0</v>
      </c>
      <c r="BI175" s="215">
        <f>IF(N175="nulová",J175,0)</f>
        <v>0</v>
      </c>
      <c r="BJ175" s="16" t="s">
        <v>79</v>
      </c>
      <c r="BK175" s="215">
        <f>ROUND(I175*H175,2)</f>
        <v>0</v>
      </c>
      <c r="BL175" s="16" t="s">
        <v>143</v>
      </c>
      <c r="BM175" s="214" t="s">
        <v>331</v>
      </c>
    </row>
    <row r="176" s="2" customFormat="1">
      <c r="A176" s="37"/>
      <c r="B176" s="38"/>
      <c r="C176" s="39"/>
      <c r="D176" s="216" t="s">
        <v>144</v>
      </c>
      <c r="E176" s="39"/>
      <c r="F176" s="217" t="s">
        <v>708</v>
      </c>
      <c r="G176" s="39"/>
      <c r="H176" s="39"/>
      <c r="I176" s="218"/>
      <c r="J176" s="39"/>
      <c r="K176" s="39"/>
      <c r="L176" s="43"/>
      <c r="M176" s="219"/>
      <c r="N176" s="220"/>
      <c r="O176" s="83"/>
      <c r="P176" s="83"/>
      <c r="Q176" s="83"/>
      <c r="R176" s="83"/>
      <c r="S176" s="83"/>
      <c r="T176" s="84"/>
      <c r="U176" s="37"/>
      <c r="V176" s="37"/>
      <c r="W176" s="37"/>
      <c r="X176" s="37"/>
      <c r="Y176" s="37"/>
      <c r="Z176" s="37"/>
      <c r="AA176" s="37"/>
      <c r="AB176" s="37"/>
      <c r="AC176" s="37"/>
      <c r="AD176" s="37"/>
      <c r="AE176" s="37"/>
      <c r="AT176" s="16" t="s">
        <v>144</v>
      </c>
      <c r="AU176" s="16" t="s">
        <v>81</v>
      </c>
    </row>
    <row r="177" s="2" customFormat="1" ht="16.5" customHeight="1">
      <c r="A177" s="37"/>
      <c r="B177" s="38"/>
      <c r="C177" s="227" t="s">
        <v>236</v>
      </c>
      <c r="D177" s="227" t="s">
        <v>544</v>
      </c>
      <c r="E177" s="228" t="s">
        <v>709</v>
      </c>
      <c r="F177" s="229" t="s">
        <v>710</v>
      </c>
      <c r="G177" s="230" t="s">
        <v>330</v>
      </c>
      <c r="H177" s="231">
        <v>36</v>
      </c>
      <c r="I177" s="232"/>
      <c r="J177" s="233">
        <f>ROUND(I177*H177,2)</f>
        <v>0</v>
      </c>
      <c r="K177" s="229" t="s">
        <v>19</v>
      </c>
      <c r="L177" s="234"/>
      <c r="M177" s="235" t="s">
        <v>19</v>
      </c>
      <c r="N177" s="236" t="s">
        <v>42</v>
      </c>
      <c r="O177" s="83"/>
      <c r="P177" s="212">
        <f>O177*H177</f>
        <v>0</v>
      </c>
      <c r="Q177" s="212">
        <v>0</v>
      </c>
      <c r="R177" s="212">
        <f>Q177*H177</f>
        <v>0</v>
      </c>
      <c r="S177" s="212">
        <v>0</v>
      </c>
      <c r="T177" s="213">
        <f>S177*H177</f>
        <v>0</v>
      </c>
      <c r="U177" s="37"/>
      <c r="V177" s="37"/>
      <c r="W177" s="37"/>
      <c r="X177" s="37"/>
      <c r="Y177" s="37"/>
      <c r="Z177" s="37"/>
      <c r="AA177" s="37"/>
      <c r="AB177" s="37"/>
      <c r="AC177" s="37"/>
      <c r="AD177" s="37"/>
      <c r="AE177" s="37"/>
      <c r="AR177" s="214" t="s">
        <v>157</v>
      </c>
      <c r="AT177" s="214" t="s">
        <v>544</v>
      </c>
      <c r="AU177" s="214" t="s">
        <v>81</v>
      </c>
      <c r="AY177" s="16" t="s">
        <v>136</v>
      </c>
      <c r="BE177" s="215">
        <f>IF(N177="základní",J177,0)</f>
        <v>0</v>
      </c>
      <c r="BF177" s="215">
        <f>IF(N177="snížená",J177,0)</f>
        <v>0</v>
      </c>
      <c r="BG177" s="215">
        <f>IF(N177="zákl. přenesená",J177,0)</f>
        <v>0</v>
      </c>
      <c r="BH177" s="215">
        <f>IF(N177="sníž. přenesená",J177,0)</f>
        <v>0</v>
      </c>
      <c r="BI177" s="215">
        <f>IF(N177="nulová",J177,0)</f>
        <v>0</v>
      </c>
      <c r="BJ177" s="16" t="s">
        <v>79</v>
      </c>
      <c r="BK177" s="215">
        <f>ROUND(I177*H177,2)</f>
        <v>0</v>
      </c>
      <c r="BL177" s="16" t="s">
        <v>143</v>
      </c>
      <c r="BM177" s="214" t="s">
        <v>337</v>
      </c>
    </row>
    <row r="178" s="12" customFormat="1" ht="22.8" customHeight="1">
      <c r="A178" s="12"/>
      <c r="B178" s="187"/>
      <c r="C178" s="188"/>
      <c r="D178" s="189" t="s">
        <v>70</v>
      </c>
      <c r="E178" s="201" t="s">
        <v>157</v>
      </c>
      <c r="F178" s="201" t="s">
        <v>711</v>
      </c>
      <c r="G178" s="188"/>
      <c r="H178" s="188"/>
      <c r="I178" s="191"/>
      <c r="J178" s="202">
        <f>BK178</f>
        <v>0</v>
      </c>
      <c r="K178" s="188"/>
      <c r="L178" s="193"/>
      <c r="M178" s="194"/>
      <c r="N178" s="195"/>
      <c r="O178" s="195"/>
      <c r="P178" s="196">
        <f>SUM(P179:P198)</f>
        <v>0</v>
      </c>
      <c r="Q178" s="195"/>
      <c r="R178" s="196">
        <f>SUM(R179:R198)</f>
        <v>0.028771750000000002</v>
      </c>
      <c r="S178" s="195"/>
      <c r="T178" s="197">
        <f>SUM(T179:T198)</f>
        <v>0</v>
      </c>
      <c r="U178" s="12"/>
      <c r="V178" s="12"/>
      <c r="W178" s="12"/>
      <c r="X178" s="12"/>
      <c r="Y178" s="12"/>
      <c r="Z178" s="12"/>
      <c r="AA178" s="12"/>
      <c r="AB178" s="12"/>
      <c r="AC178" s="12"/>
      <c r="AD178" s="12"/>
      <c r="AE178" s="12"/>
      <c r="AR178" s="198" t="s">
        <v>79</v>
      </c>
      <c r="AT178" s="199" t="s">
        <v>70</v>
      </c>
      <c r="AU178" s="199" t="s">
        <v>79</v>
      </c>
      <c r="AY178" s="198" t="s">
        <v>136</v>
      </c>
      <c r="BK178" s="200">
        <f>SUM(BK179:BK198)</f>
        <v>0</v>
      </c>
    </row>
    <row r="179" s="2" customFormat="1" ht="16.5" customHeight="1">
      <c r="A179" s="37"/>
      <c r="B179" s="38"/>
      <c r="C179" s="203" t="s">
        <v>341</v>
      </c>
      <c r="D179" s="203" t="s">
        <v>138</v>
      </c>
      <c r="E179" s="204" t="s">
        <v>712</v>
      </c>
      <c r="F179" s="205" t="s">
        <v>713</v>
      </c>
      <c r="G179" s="206" t="s">
        <v>186</v>
      </c>
      <c r="H179" s="207">
        <v>35</v>
      </c>
      <c r="I179" s="208"/>
      <c r="J179" s="209">
        <f>ROUND(I179*H179,2)</f>
        <v>0</v>
      </c>
      <c r="K179" s="205" t="s">
        <v>142</v>
      </c>
      <c r="L179" s="43"/>
      <c r="M179" s="210" t="s">
        <v>19</v>
      </c>
      <c r="N179" s="211" t="s">
        <v>42</v>
      </c>
      <c r="O179" s="83"/>
      <c r="P179" s="212">
        <f>O179*H179</f>
        <v>0</v>
      </c>
      <c r="Q179" s="212">
        <v>0</v>
      </c>
      <c r="R179" s="212">
        <f>Q179*H179</f>
        <v>0</v>
      </c>
      <c r="S179" s="212">
        <v>0</v>
      </c>
      <c r="T179" s="213">
        <f>S179*H179</f>
        <v>0</v>
      </c>
      <c r="U179" s="37"/>
      <c r="V179" s="37"/>
      <c r="W179" s="37"/>
      <c r="X179" s="37"/>
      <c r="Y179" s="37"/>
      <c r="Z179" s="37"/>
      <c r="AA179" s="37"/>
      <c r="AB179" s="37"/>
      <c r="AC179" s="37"/>
      <c r="AD179" s="37"/>
      <c r="AE179" s="37"/>
      <c r="AR179" s="214" t="s">
        <v>143</v>
      </c>
      <c r="AT179" s="214" t="s">
        <v>138</v>
      </c>
      <c r="AU179" s="214" t="s">
        <v>81</v>
      </c>
      <c r="AY179" s="16" t="s">
        <v>136</v>
      </c>
      <c r="BE179" s="215">
        <f>IF(N179="základní",J179,0)</f>
        <v>0</v>
      </c>
      <c r="BF179" s="215">
        <f>IF(N179="snížená",J179,0)</f>
        <v>0</v>
      </c>
      <c r="BG179" s="215">
        <f>IF(N179="zákl. přenesená",J179,0)</f>
        <v>0</v>
      </c>
      <c r="BH179" s="215">
        <f>IF(N179="sníž. přenesená",J179,0)</f>
        <v>0</v>
      </c>
      <c r="BI179" s="215">
        <f>IF(N179="nulová",J179,0)</f>
        <v>0</v>
      </c>
      <c r="BJ179" s="16" t="s">
        <v>79</v>
      </c>
      <c r="BK179" s="215">
        <f>ROUND(I179*H179,2)</f>
        <v>0</v>
      </c>
      <c r="BL179" s="16" t="s">
        <v>143</v>
      </c>
      <c r="BM179" s="214" t="s">
        <v>344</v>
      </c>
    </row>
    <row r="180" s="2" customFormat="1">
      <c r="A180" s="37"/>
      <c r="B180" s="38"/>
      <c r="C180" s="39"/>
      <c r="D180" s="216" t="s">
        <v>144</v>
      </c>
      <c r="E180" s="39"/>
      <c r="F180" s="217" t="s">
        <v>714</v>
      </c>
      <c r="G180" s="39"/>
      <c r="H180" s="39"/>
      <c r="I180" s="218"/>
      <c r="J180" s="39"/>
      <c r="K180" s="39"/>
      <c r="L180" s="43"/>
      <c r="M180" s="219"/>
      <c r="N180" s="220"/>
      <c r="O180" s="83"/>
      <c r="P180" s="83"/>
      <c r="Q180" s="83"/>
      <c r="R180" s="83"/>
      <c r="S180" s="83"/>
      <c r="T180" s="84"/>
      <c r="U180" s="37"/>
      <c r="V180" s="37"/>
      <c r="W180" s="37"/>
      <c r="X180" s="37"/>
      <c r="Y180" s="37"/>
      <c r="Z180" s="37"/>
      <c r="AA180" s="37"/>
      <c r="AB180" s="37"/>
      <c r="AC180" s="37"/>
      <c r="AD180" s="37"/>
      <c r="AE180" s="37"/>
      <c r="AT180" s="16" t="s">
        <v>144</v>
      </c>
      <c r="AU180" s="16" t="s">
        <v>81</v>
      </c>
    </row>
    <row r="181" s="2" customFormat="1" ht="16.5" customHeight="1">
      <c r="A181" s="37"/>
      <c r="B181" s="38"/>
      <c r="C181" s="227" t="s">
        <v>240</v>
      </c>
      <c r="D181" s="227" t="s">
        <v>544</v>
      </c>
      <c r="E181" s="228" t="s">
        <v>715</v>
      </c>
      <c r="F181" s="229" t="s">
        <v>716</v>
      </c>
      <c r="G181" s="230" t="s">
        <v>186</v>
      </c>
      <c r="H181" s="231">
        <v>35.524999999999999</v>
      </c>
      <c r="I181" s="232"/>
      <c r="J181" s="233">
        <f>ROUND(I181*H181,2)</f>
        <v>0</v>
      </c>
      <c r="K181" s="229" t="s">
        <v>142</v>
      </c>
      <c r="L181" s="234"/>
      <c r="M181" s="235" t="s">
        <v>19</v>
      </c>
      <c r="N181" s="236" t="s">
        <v>42</v>
      </c>
      <c r="O181" s="83"/>
      <c r="P181" s="212">
        <f>O181*H181</f>
        <v>0</v>
      </c>
      <c r="Q181" s="212">
        <v>0.00067000000000000002</v>
      </c>
      <c r="R181" s="212">
        <f>Q181*H181</f>
        <v>0.02380175</v>
      </c>
      <c r="S181" s="212">
        <v>0</v>
      </c>
      <c r="T181" s="213">
        <f>S181*H181</f>
        <v>0</v>
      </c>
      <c r="U181" s="37"/>
      <c r="V181" s="37"/>
      <c r="W181" s="37"/>
      <c r="X181" s="37"/>
      <c r="Y181" s="37"/>
      <c r="Z181" s="37"/>
      <c r="AA181" s="37"/>
      <c r="AB181" s="37"/>
      <c r="AC181" s="37"/>
      <c r="AD181" s="37"/>
      <c r="AE181" s="37"/>
      <c r="AR181" s="214" t="s">
        <v>157</v>
      </c>
      <c r="AT181" s="214" t="s">
        <v>544</v>
      </c>
      <c r="AU181" s="214" t="s">
        <v>81</v>
      </c>
      <c r="AY181" s="16" t="s">
        <v>136</v>
      </c>
      <c r="BE181" s="215">
        <f>IF(N181="základní",J181,0)</f>
        <v>0</v>
      </c>
      <c r="BF181" s="215">
        <f>IF(N181="snížená",J181,0)</f>
        <v>0</v>
      </c>
      <c r="BG181" s="215">
        <f>IF(N181="zákl. přenesená",J181,0)</f>
        <v>0</v>
      </c>
      <c r="BH181" s="215">
        <f>IF(N181="sníž. přenesená",J181,0)</f>
        <v>0</v>
      </c>
      <c r="BI181" s="215">
        <f>IF(N181="nulová",J181,0)</f>
        <v>0</v>
      </c>
      <c r="BJ181" s="16" t="s">
        <v>79</v>
      </c>
      <c r="BK181" s="215">
        <f>ROUND(I181*H181,2)</f>
        <v>0</v>
      </c>
      <c r="BL181" s="16" t="s">
        <v>143</v>
      </c>
      <c r="BM181" s="214" t="s">
        <v>350</v>
      </c>
    </row>
    <row r="182" s="2" customFormat="1" ht="16.5" customHeight="1">
      <c r="A182" s="37"/>
      <c r="B182" s="38"/>
      <c r="C182" s="203" t="s">
        <v>354</v>
      </c>
      <c r="D182" s="203" t="s">
        <v>138</v>
      </c>
      <c r="E182" s="204" t="s">
        <v>717</v>
      </c>
      <c r="F182" s="205" t="s">
        <v>718</v>
      </c>
      <c r="G182" s="206" t="s">
        <v>330</v>
      </c>
      <c r="H182" s="207">
        <v>2</v>
      </c>
      <c r="I182" s="208"/>
      <c r="J182" s="209">
        <f>ROUND(I182*H182,2)</f>
        <v>0</v>
      </c>
      <c r="K182" s="205" t="s">
        <v>142</v>
      </c>
      <c r="L182" s="43"/>
      <c r="M182" s="210" t="s">
        <v>19</v>
      </c>
      <c r="N182" s="211" t="s">
        <v>42</v>
      </c>
      <c r="O182" s="83"/>
      <c r="P182" s="212">
        <f>O182*H182</f>
        <v>0</v>
      </c>
      <c r="Q182" s="212">
        <v>0</v>
      </c>
      <c r="R182" s="212">
        <f>Q182*H182</f>
        <v>0</v>
      </c>
      <c r="S182" s="212">
        <v>0</v>
      </c>
      <c r="T182" s="213">
        <f>S182*H182</f>
        <v>0</v>
      </c>
      <c r="U182" s="37"/>
      <c r="V182" s="37"/>
      <c r="W182" s="37"/>
      <c r="X182" s="37"/>
      <c r="Y182" s="37"/>
      <c r="Z182" s="37"/>
      <c r="AA182" s="37"/>
      <c r="AB182" s="37"/>
      <c r="AC182" s="37"/>
      <c r="AD182" s="37"/>
      <c r="AE182" s="37"/>
      <c r="AR182" s="214" t="s">
        <v>143</v>
      </c>
      <c r="AT182" s="214" t="s">
        <v>138</v>
      </c>
      <c r="AU182" s="214" t="s">
        <v>81</v>
      </c>
      <c r="AY182" s="16" t="s">
        <v>136</v>
      </c>
      <c r="BE182" s="215">
        <f>IF(N182="základní",J182,0)</f>
        <v>0</v>
      </c>
      <c r="BF182" s="215">
        <f>IF(N182="snížená",J182,0)</f>
        <v>0</v>
      </c>
      <c r="BG182" s="215">
        <f>IF(N182="zákl. přenesená",J182,0)</f>
        <v>0</v>
      </c>
      <c r="BH182" s="215">
        <f>IF(N182="sníž. přenesená",J182,0)</f>
        <v>0</v>
      </c>
      <c r="BI182" s="215">
        <f>IF(N182="nulová",J182,0)</f>
        <v>0</v>
      </c>
      <c r="BJ182" s="16" t="s">
        <v>79</v>
      </c>
      <c r="BK182" s="215">
        <f>ROUND(I182*H182,2)</f>
        <v>0</v>
      </c>
      <c r="BL182" s="16" t="s">
        <v>143</v>
      </c>
      <c r="BM182" s="214" t="s">
        <v>357</v>
      </c>
    </row>
    <row r="183" s="2" customFormat="1">
      <c r="A183" s="37"/>
      <c r="B183" s="38"/>
      <c r="C183" s="39"/>
      <c r="D183" s="216" t="s">
        <v>144</v>
      </c>
      <c r="E183" s="39"/>
      <c r="F183" s="217" t="s">
        <v>719</v>
      </c>
      <c r="G183" s="39"/>
      <c r="H183" s="39"/>
      <c r="I183" s="218"/>
      <c r="J183" s="39"/>
      <c r="K183" s="39"/>
      <c r="L183" s="43"/>
      <c r="M183" s="219"/>
      <c r="N183" s="220"/>
      <c r="O183" s="83"/>
      <c r="P183" s="83"/>
      <c r="Q183" s="83"/>
      <c r="R183" s="83"/>
      <c r="S183" s="83"/>
      <c r="T183" s="84"/>
      <c r="U183" s="37"/>
      <c r="V183" s="37"/>
      <c r="W183" s="37"/>
      <c r="X183" s="37"/>
      <c r="Y183" s="37"/>
      <c r="Z183" s="37"/>
      <c r="AA183" s="37"/>
      <c r="AB183" s="37"/>
      <c r="AC183" s="37"/>
      <c r="AD183" s="37"/>
      <c r="AE183" s="37"/>
      <c r="AT183" s="16" t="s">
        <v>144</v>
      </c>
      <c r="AU183" s="16" t="s">
        <v>81</v>
      </c>
    </row>
    <row r="184" s="2" customFormat="1" ht="16.5" customHeight="1">
      <c r="A184" s="37"/>
      <c r="B184" s="38"/>
      <c r="C184" s="227" t="s">
        <v>244</v>
      </c>
      <c r="D184" s="227" t="s">
        <v>544</v>
      </c>
      <c r="E184" s="228" t="s">
        <v>720</v>
      </c>
      <c r="F184" s="229" t="s">
        <v>721</v>
      </c>
      <c r="G184" s="230" t="s">
        <v>330</v>
      </c>
      <c r="H184" s="231">
        <v>2</v>
      </c>
      <c r="I184" s="232"/>
      <c r="J184" s="233">
        <f>ROUND(I184*H184,2)</f>
        <v>0</v>
      </c>
      <c r="K184" s="229" t="s">
        <v>142</v>
      </c>
      <c r="L184" s="234"/>
      <c r="M184" s="235" t="s">
        <v>19</v>
      </c>
      <c r="N184" s="236" t="s">
        <v>42</v>
      </c>
      <c r="O184" s="83"/>
      <c r="P184" s="212">
        <f>O184*H184</f>
        <v>0</v>
      </c>
      <c r="Q184" s="212">
        <v>0.00012999999999999999</v>
      </c>
      <c r="R184" s="212">
        <f>Q184*H184</f>
        <v>0.00025999999999999998</v>
      </c>
      <c r="S184" s="212">
        <v>0</v>
      </c>
      <c r="T184" s="213">
        <f>S184*H184</f>
        <v>0</v>
      </c>
      <c r="U184" s="37"/>
      <c r="V184" s="37"/>
      <c r="W184" s="37"/>
      <c r="X184" s="37"/>
      <c r="Y184" s="37"/>
      <c r="Z184" s="37"/>
      <c r="AA184" s="37"/>
      <c r="AB184" s="37"/>
      <c r="AC184" s="37"/>
      <c r="AD184" s="37"/>
      <c r="AE184" s="37"/>
      <c r="AR184" s="214" t="s">
        <v>157</v>
      </c>
      <c r="AT184" s="214" t="s">
        <v>544</v>
      </c>
      <c r="AU184" s="214" t="s">
        <v>81</v>
      </c>
      <c r="AY184" s="16" t="s">
        <v>136</v>
      </c>
      <c r="BE184" s="215">
        <f>IF(N184="základní",J184,0)</f>
        <v>0</v>
      </c>
      <c r="BF184" s="215">
        <f>IF(N184="snížená",J184,0)</f>
        <v>0</v>
      </c>
      <c r="BG184" s="215">
        <f>IF(N184="zákl. přenesená",J184,0)</f>
        <v>0</v>
      </c>
      <c r="BH184" s="215">
        <f>IF(N184="sníž. přenesená",J184,0)</f>
        <v>0</v>
      </c>
      <c r="BI184" s="215">
        <f>IF(N184="nulová",J184,0)</f>
        <v>0</v>
      </c>
      <c r="BJ184" s="16" t="s">
        <v>79</v>
      </c>
      <c r="BK184" s="215">
        <f>ROUND(I184*H184,2)</f>
        <v>0</v>
      </c>
      <c r="BL184" s="16" t="s">
        <v>143</v>
      </c>
      <c r="BM184" s="214" t="s">
        <v>360</v>
      </c>
    </row>
    <row r="185" s="2" customFormat="1" ht="16.5" customHeight="1">
      <c r="A185" s="37"/>
      <c r="B185" s="38"/>
      <c r="C185" s="203" t="s">
        <v>362</v>
      </c>
      <c r="D185" s="203" t="s">
        <v>138</v>
      </c>
      <c r="E185" s="204" t="s">
        <v>722</v>
      </c>
      <c r="F185" s="205" t="s">
        <v>723</v>
      </c>
      <c r="G185" s="206" t="s">
        <v>330</v>
      </c>
      <c r="H185" s="207">
        <v>10</v>
      </c>
      <c r="I185" s="208"/>
      <c r="J185" s="209">
        <f>ROUND(I185*H185,2)</f>
        <v>0</v>
      </c>
      <c r="K185" s="205" t="s">
        <v>142</v>
      </c>
      <c r="L185" s="43"/>
      <c r="M185" s="210" t="s">
        <v>19</v>
      </c>
      <c r="N185" s="211" t="s">
        <v>42</v>
      </c>
      <c r="O185" s="83"/>
      <c r="P185" s="212">
        <f>O185*H185</f>
        <v>0</v>
      </c>
      <c r="Q185" s="212">
        <v>0</v>
      </c>
      <c r="R185" s="212">
        <f>Q185*H185</f>
        <v>0</v>
      </c>
      <c r="S185" s="212">
        <v>0</v>
      </c>
      <c r="T185" s="213">
        <f>S185*H185</f>
        <v>0</v>
      </c>
      <c r="U185" s="37"/>
      <c r="V185" s="37"/>
      <c r="W185" s="37"/>
      <c r="X185" s="37"/>
      <c r="Y185" s="37"/>
      <c r="Z185" s="37"/>
      <c r="AA185" s="37"/>
      <c r="AB185" s="37"/>
      <c r="AC185" s="37"/>
      <c r="AD185" s="37"/>
      <c r="AE185" s="37"/>
      <c r="AR185" s="214" t="s">
        <v>143</v>
      </c>
      <c r="AT185" s="214" t="s">
        <v>138</v>
      </c>
      <c r="AU185" s="214" t="s">
        <v>81</v>
      </c>
      <c r="AY185" s="16" t="s">
        <v>136</v>
      </c>
      <c r="BE185" s="215">
        <f>IF(N185="základní",J185,0)</f>
        <v>0</v>
      </c>
      <c r="BF185" s="215">
        <f>IF(N185="snížená",J185,0)</f>
        <v>0</v>
      </c>
      <c r="BG185" s="215">
        <f>IF(N185="zákl. přenesená",J185,0)</f>
        <v>0</v>
      </c>
      <c r="BH185" s="215">
        <f>IF(N185="sníž. přenesená",J185,0)</f>
        <v>0</v>
      </c>
      <c r="BI185" s="215">
        <f>IF(N185="nulová",J185,0)</f>
        <v>0</v>
      </c>
      <c r="BJ185" s="16" t="s">
        <v>79</v>
      </c>
      <c r="BK185" s="215">
        <f>ROUND(I185*H185,2)</f>
        <v>0</v>
      </c>
      <c r="BL185" s="16" t="s">
        <v>143</v>
      </c>
      <c r="BM185" s="214" t="s">
        <v>365</v>
      </c>
    </row>
    <row r="186" s="2" customFormat="1">
      <c r="A186" s="37"/>
      <c r="B186" s="38"/>
      <c r="C186" s="39"/>
      <c r="D186" s="216" t="s">
        <v>144</v>
      </c>
      <c r="E186" s="39"/>
      <c r="F186" s="217" t="s">
        <v>724</v>
      </c>
      <c r="G186" s="39"/>
      <c r="H186" s="39"/>
      <c r="I186" s="218"/>
      <c r="J186" s="39"/>
      <c r="K186" s="39"/>
      <c r="L186" s="43"/>
      <c r="M186" s="219"/>
      <c r="N186" s="220"/>
      <c r="O186" s="83"/>
      <c r="P186" s="83"/>
      <c r="Q186" s="83"/>
      <c r="R186" s="83"/>
      <c r="S186" s="83"/>
      <c r="T186" s="84"/>
      <c r="U186" s="37"/>
      <c r="V186" s="37"/>
      <c r="W186" s="37"/>
      <c r="X186" s="37"/>
      <c r="Y186" s="37"/>
      <c r="Z186" s="37"/>
      <c r="AA186" s="37"/>
      <c r="AB186" s="37"/>
      <c r="AC186" s="37"/>
      <c r="AD186" s="37"/>
      <c r="AE186" s="37"/>
      <c r="AT186" s="16" t="s">
        <v>144</v>
      </c>
      <c r="AU186" s="16" t="s">
        <v>81</v>
      </c>
    </row>
    <row r="187" s="2" customFormat="1" ht="16.5" customHeight="1">
      <c r="A187" s="37"/>
      <c r="B187" s="38"/>
      <c r="C187" s="227" t="s">
        <v>249</v>
      </c>
      <c r="D187" s="227" t="s">
        <v>544</v>
      </c>
      <c r="E187" s="228" t="s">
        <v>725</v>
      </c>
      <c r="F187" s="229" t="s">
        <v>726</v>
      </c>
      <c r="G187" s="230" t="s">
        <v>330</v>
      </c>
      <c r="H187" s="231">
        <v>10</v>
      </c>
      <c r="I187" s="232"/>
      <c r="J187" s="233">
        <f>ROUND(I187*H187,2)</f>
        <v>0</v>
      </c>
      <c r="K187" s="229" t="s">
        <v>142</v>
      </c>
      <c r="L187" s="234"/>
      <c r="M187" s="235" t="s">
        <v>19</v>
      </c>
      <c r="N187" s="236" t="s">
        <v>42</v>
      </c>
      <c r="O187" s="83"/>
      <c r="P187" s="212">
        <f>O187*H187</f>
        <v>0</v>
      </c>
      <c r="Q187" s="212">
        <v>0.00016000000000000001</v>
      </c>
      <c r="R187" s="212">
        <f>Q187*H187</f>
        <v>0.0016000000000000001</v>
      </c>
      <c r="S187" s="212">
        <v>0</v>
      </c>
      <c r="T187" s="213">
        <f>S187*H187</f>
        <v>0</v>
      </c>
      <c r="U187" s="37"/>
      <c r="V187" s="37"/>
      <c r="W187" s="37"/>
      <c r="X187" s="37"/>
      <c r="Y187" s="37"/>
      <c r="Z187" s="37"/>
      <c r="AA187" s="37"/>
      <c r="AB187" s="37"/>
      <c r="AC187" s="37"/>
      <c r="AD187" s="37"/>
      <c r="AE187" s="37"/>
      <c r="AR187" s="214" t="s">
        <v>157</v>
      </c>
      <c r="AT187" s="214" t="s">
        <v>544</v>
      </c>
      <c r="AU187" s="214" t="s">
        <v>81</v>
      </c>
      <c r="AY187" s="16" t="s">
        <v>136</v>
      </c>
      <c r="BE187" s="215">
        <f>IF(N187="základní",J187,0)</f>
        <v>0</v>
      </c>
      <c r="BF187" s="215">
        <f>IF(N187="snížená",J187,0)</f>
        <v>0</v>
      </c>
      <c r="BG187" s="215">
        <f>IF(N187="zákl. přenesená",J187,0)</f>
        <v>0</v>
      </c>
      <c r="BH187" s="215">
        <f>IF(N187="sníž. přenesená",J187,0)</f>
        <v>0</v>
      </c>
      <c r="BI187" s="215">
        <f>IF(N187="nulová",J187,0)</f>
        <v>0</v>
      </c>
      <c r="BJ187" s="16" t="s">
        <v>79</v>
      </c>
      <c r="BK187" s="215">
        <f>ROUND(I187*H187,2)</f>
        <v>0</v>
      </c>
      <c r="BL187" s="16" t="s">
        <v>143</v>
      </c>
      <c r="BM187" s="214" t="s">
        <v>369</v>
      </c>
    </row>
    <row r="188" s="2" customFormat="1" ht="16.5" customHeight="1">
      <c r="A188" s="37"/>
      <c r="B188" s="38"/>
      <c r="C188" s="203" t="s">
        <v>371</v>
      </c>
      <c r="D188" s="203" t="s">
        <v>138</v>
      </c>
      <c r="E188" s="204" t="s">
        <v>727</v>
      </c>
      <c r="F188" s="205" t="s">
        <v>728</v>
      </c>
      <c r="G188" s="206" t="s">
        <v>330</v>
      </c>
      <c r="H188" s="207">
        <v>1</v>
      </c>
      <c r="I188" s="208"/>
      <c r="J188" s="209">
        <f>ROUND(I188*H188,2)</f>
        <v>0</v>
      </c>
      <c r="K188" s="205" t="s">
        <v>142</v>
      </c>
      <c r="L188" s="43"/>
      <c r="M188" s="210" t="s">
        <v>19</v>
      </c>
      <c r="N188" s="211" t="s">
        <v>42</v>
      </c>
      <c r="O188" s="83"/>
      <c r="P188" s="212">
        <f>O188*H188</f>
        <v>0</v>
      </c>
      <c r="Q188" s="212">
        <v>0</v>
      </c>
      <c r="R188" s="212">
        <f>Q188*H188</f>
        <v>0</v>
      </c>
      <c r="S188" s="212">
        <v>0</v>
      </c>
      <c r="T188" s="213">
        <f>S188*H188</f>
        <v>0</v>
      </c>
      <c r="U188" s="37"/>
      <c r="V188" s="37"/>
      <c r="W188" s="37"/>
      <c r="X188" s="37"/>
      <c r="Y188" s="37"/>
      <c r="Z188" s="37"/>
      <c r="AA188" s="37"/>
      <c r="AB188" s="37"/>
      <c r="AC188" s="37"/>
      <c r="AD188" s="37"/>
      <c r="AE188" s="37"/>
      <c r="AR188" s="214" t="s">
        <v>143</v>
      </c>
      <c r="AT188" s="214" t="s">
        <v>138</v>
      </c>
      <c r="AU188" s="214" t="s">
        <v>81</v>
      </c>
      <c r="AY188" s="16" t="s">
        <v>136</v>
      </c>
      <c r="BE188" s="215">
        <f>IF(N188="základní",J188,0)</f>
        <v>0</v>
      </c>
      <c r="BF188" s="215">
        <f>IF(N188="snížená",J188,0)</f>
        <v>0</v>
      </c>
      <c r="BG188" s="215">
        <f>IF(N188="zákl. přenesená",J188,0)</f>
        <v>0</v>
      </c>
      <c r="BH188" s="215">
        <f>IF(N188="sníž. přenesená",J188,0)</f>
        <v>0</v>
      </c>
      <c r="BI188" s="215">
        <f>IF(N188="nulová",J188,0)</f>
        <v>0</v>
      </c>
      <c r="BJ188" s="16" t="s">
        <v>79</v>
      </c>
      <c r="BK188" s="215">
        <f>ROUND(I188*H188,2)</f>
        <v>0</v>
      </c>
      <c r="BL188" s="16" t="s">
        <v>143</v>
      </c>
      <c r="BM188" s="214" t="s">
        <v>374</v>
      </c>
    </row>
    <row r="189" s="2" customFormat="1">
      <c r="A189" s="37"/>
      <c r="B189" s="38"/>
      <c r="C189" s="39"/>
      <c r="D189" s="216" t="s">
        <v>144</v>
      </c>
      <c r="E189" s="39"/>
      <c r="F189" s="217" t="s">
        <v>729</v>
      </c>
      <c r="G189" s="39"/>
      <c r="H189" s="39"/>
      <c r="I189" s="218"/>
      <c r="J189" s="39"/>
      <c r="K189" s="39"/>
      <c r="L189" s="43"/>
      <c r="M189" s="219"/>
      <c r="N189" s="220"/>
      <c r="O189" s="83"/>
      <c r="P189" s="83"/>
      <c r="Q189" s="83"/>
      <c r="R189" s="83"/>
      <c r="S189" s="83"/>
      <c r="T189" s="84"/>
      <c r="U189" s="37"/>
      <c r="V189" s="37"/>
      <c r="W189" s="37"/>
      <c r="X189" s="37"/>
      <c r="Y189" s="37"/>
      <c r="Z189" s="37"/>
      <c r="AA189" s="37"/>
      <c r="AB189" s="37"/>
      <c r="AC189" s="37"/>
      <c r="AD189" s="37"/>
      <c r="AE189" s="37"/>
      <c r="AT189" s="16" t="s">
        <v>144</v>
      </c>
      <c r="AU189" s="16" t="s">
        <v>81</v>
      </c>
    </row>
    <row r="190" s="2" customFormat="1" ht="16.5" customHeight="1">
      <c r="A190" s="37"/>
      <c r="B190" s="38"/>
      <c r="C190" s="227" t="s">
        <v>253</v>
      </c>
      <c r="D190" s="227" t="s">
        <v>544</v>
      </c>
      <c r="E190" s="228" t="s">
        <v>730</v>
      </c>
      <c r="F190" s="229" t="s">
        <v>731</v>
      </c>
      <c r="G190" s="230" t="s">
        <v>330</v>
      </c>
      <c r="H190" s="231">
        <v>1</v>
      </c>
      <c r="I190" s="232"/>
      <c r="J190" s="233">
        <f>ROUND(I190*H190,2)</f>
        <v>0</v>
      </c>
      <c r="K190" s="229" t="s">
        <v>142</v>
      </c>
      <c r="L190" s="234"/>
      <c r="M190" s="235" t="s">
        <v>19</v>
      </c>
      <c r="N190" s="236" t="s">
        <v>42</v>
      </c>
      <c r="O190" s="83"/>
      <c r="P190" s="212">
        <f>O190*H190</f>
        <v>0</v>
      </c>
      <c r="Q190" s="212">
        <v>0.00012</v>
      </c>
      <c r="R190" s="212">
        <f>Q190*H190</f>
        <v>0.00012</v>
      </c>
      <c r="S190" s="212">
        <v>0</v>
      </c>
      <c r="T190" s="213">
        <f>S190*H190</f>
        <v>0</v>
      </c>
      <c r="U190" s="37"/>
      <c r="V190" s="37"/>
      <c r="W190" s="37"/>
      <c r="X190" s="37"/>
      <c r="Y190" s="37"/>
      <c r="Z190" s="37"/>
      <c r="AA190" s="37"/>
      <c r="AB190" s="37"/>
      <c r="AC190" s="37"/>
      <c r="AD190" s="37"/>
      <c r="AE190" s="37"/>
      <c r="AR190" s="214" t="s">
        <v>157</v>
      </c>
      <c r="AT190" s="214" t="s">
        <v>544</v>
      </c>
      <c r="AU190" s="214" t="s">
        <v>81</v>
      </c>
      <c r="AY190" s="16" t="s">
        <v>136</v>
      </c>
      <c r="BE190" s="215">
        <f>IF(N190="základní",J190,0)</f>
        <v>0</v>
      </c>
      <c r="BF190" s="215">
        <f>IF(N190="snížená",J190,0)</f>
        <v>0</v>
      </c>
      <c r="BG190" s="215">
        <f>IF(N190="zákl. přenesená",J190,0)</f>
        <v>0</v>
      </c>
      <c r="BH190" s="215">
        <f>IF(N190="sníž. přenesená",J190,0)</f>
        <v>0</v>
      </c>
      <c r="BI190" s="215">
        <f>IF(N190="nulová",J190,0)</f>
        <v>0</v>
      </c>
      <c r="BJ190" s="16" t="s">
        <v>79</v>
      </c>
      <c r="BK190" s="215">
        <f>ROUND(I190*H190,2)</f>
        <v>0</v>
      </c>
      <c r="BL190" s="16" t="s">
        <v>143</v>
      </c>
      <c r="BM190" s="214" t="s">
        <v>378</v>
      </c>
    </row>
    <row r="191" s="2" customFormat="1" ht="16.5" customHeight="1">
      <c r="A191" s="37"/>
      <c r="B191" s="38"/>
      <c r="C191" s="203" t="s">
        <v>382</v>
      </c>
      <c r="D191" s="203" t="s">
        <v>138</v>
      </c>
      <c r="E191" s="204" t="s">
        <v>732</v>
      </c>
      <c r="F191" s="205" t="s">
        <v>733</v>
      </c>
      <c r="G191" s="206" t="s">
        <v>330</v>
      </c>
      <c r="H191" s="207">
        <v>1</v>
      </c>
      <c r="I191" s="208"/>
      <c r="J191" s="209">
        <f>ROUND(I191*H191,2)</f>
        <v>0</v>
      </c>
      <c r="K191" s="205" t="s">
        <v>142</v>
      </c>
      <c r="L191" s="43"/>
      <c r="M191" s="210" t="s">
        <v>19</v>
      </c>
      <c r="N191" s="211" t="s">
        <v>42</v>
      </c>
      <c r="O191" s="83"/>
      <c r="P191" s="212">
        <f>O191*H191</f>
        <v>0</v>
      </c>
      <c r="Q191" s="212">
        <v>0.00088999999999999995</v>
      </c>
      <c r="R191" s="212">
        <f>Q191*H191</f>
        <v>0.00088999999999999995</v>
      </c>
      <c r="S191" s="212">
        <v>0</v>
      </c>
      <c r="T191" s="213">
        <f>S191*H191</f>
        <v>0</v>
      </c>
      <c r="U191" s="37"/>
      <c r="V191" s="37"/>
      <c r="W191" s="37"/>
      <c r="X191" s="37"/>
      <c r="Y191" s="37"/>
      <c r="Z191" s="37"/>
      <c r="AA191" s="37"/>
      <c r="AB191" s="37"/>
      <c r="AC191" s="37"/>
      <c r="AD191" s="37"/>
      <c r="AE191" s="37"/>
      <c r="AR191" s="214" t="s">
        <v>143</v>
      </c>
      <c r="AT191" s="214" t="s">
        <v>138</v>
      </c>
      <c r="AU191" s="214" t="s">
        <v>81</v>
      </c>
      <c r="AY191" s="16" t="s">
        <v>136</v>
      </c>
      <c r="BE191" s="215">
        <f>IF(N191="základní",J191,0)</f>
        <v>0</v>
      </c>
      <c r="BF191" s="215">
        <f>IF(N191="snížená",J191,0)</f>
        <v>0</v>
      </c>
      <c r="BG191" s="215">
        <f>IF(N191="zákl. přenesená",J191,0)</f>
        <v>0</v>
      </c>
      <c r="BH191" s="215">
        <f>IF(N191="sníž. přenesená",J191,0)</f>
        <v>0</v>
      </c>
      <c r="BI191" s="215">
        <f>IF(N191="nulová",J191,0)</f>
        <v>0</v>
      </c>
      <c r="BJ191" s="16" t="s">
        <v>79</v>
      </c>
      <c r="BK191" s="215">
        <f>ROUND(I191*H191,2)</f>
        <v>0</v>
      </c>
      <c r="BL191" s="16" t="s">
        <v>143</v>
      </c>
      <c r="BM191" s="214" t="s">
        <v>385</v>
      </c>
    </row>
    <row r="192" s="2" customFormat="1">
      <c r="A192" s="37"/>
      <c r="B192" s="38"/>
      <c r="C192" s="39"/>
      <c r="D192" s="216" t="s">
        <v>144</v>
      </c>
      <c r="E192" s="39"/>
      <c r="F192" s="217" t="s">
        <v>734</v>
      </c>
      <c r="G192" s="39"/>
      <c r="H192" s="39"/>
      <c r="I192" s="218"/>
      <c r="J192" s="39"/>
      <c r="K192" s="39"/>
      <c r="L192" s="43"/>
      <c r="M192" s="219"/>
      <c r="N192" s="220"/>
      <c r="O192" s="83"/>
      <c r="P192" s="83"/>
      <c r="Q192" s="83"/>
      <c r="R192" s="83"/>
      <c r="S192" s="83"/>
      <c r="T192" s="84"/>
      <c r="U192" s="37"/>
      <c r="V192" s="37"/>
      <c r="W192" s="37"/>
      <c r="X192" s="37"/>
      <c r="Y192" s="37"/>
      <c r="Z192" s="37"/>
      <c r="AA192" s="37"/>
      <c r="AB192" s="37"/>
      <c r="AC192" s="37"/>
      <c r="AD192" s="37"/>
      <c r="AE192" s="37"/>
      <c r="AT192" s="16" t="s">
        <v>144</v>
      </c>
      <c r="AU192" s="16" t="s">
        <v>81</v>
      </c>
    </row>
    <row r="193" s="2" customFormat="1" ht="16.5" customHeight="1">
      <c r="A193" s="37"/>
      <c r="B193" s="38"/>
      <c r="C193" s="203" t="s">
        <v>258</v>
      </c>
      <c r="D193" s="203" t="s">
        <v>138</v>
      </c>
      <c r="E193" s="204" t="s">
        <v>735</v>
      </c>
      <c r="F193" s="205" t="s">
        <v>736</v>
      </c>
      <c r="G193" s="206" t="s">
        <v>186</v>
      </c>
      <c r="H193" s="207">
        <v>35</v>
      </c>
      <c r="I193" s="208"/>
      <c r="J193" s="209">
        <f>ROUND(I193*H193,2)</f>
        <v>0</v>
      </c>
      <c r="K193" s="205" t="s">
        <v>142</v>
      </c>
      <c r="L193" s="43"/>
      <c r="M193" s="210" t="s">
        <v>19</v>
      </c>
      <c r="N193" s="211" t="s">
        <v>42</v>
      </c>
      <c r="O193" s="83"/>
      <c r="P193" s="212">
        <f>O193*H193</f>
        <v>0</v>
      </c>
      <c r="Q193" s="212">
        <v>0</v>
      </c>
      <c r="R193" s="212">
        <f>Q193*H193</f>
        <v>0</v>
      </c>
      <c r="S193" s="212">
        <v>0</v>
      </c>
      <c r="T193" s="213">
        <f>S193*H193</f>
        <v>0</v>
      </c>
      <c r="U193" s="37"/>
      <c r="V193" s="37"/>
      <c r="W193" s="37"/>
      <c r="X193" s="37"/>
      <c r="Y193" s="37"/>
      <c r="Z193" s="37"/>
      <c r="AA193" s="37"/>
      <c r="AB193" s="37"/>
      <c r="AC193" s="37"/>
      <c r="AD193" s="37"/>
      <c r="AE193" s="37"/>
      <c r="AR193" s="214" t="s">
        <v>143</v>
      </c>
      <c r="AT193" s="214" t="s">
        <v>138</v>
      </c>
      <c r="AU193" s="214" t="s">
        <v>81</v>
      </c>
      <c r="AY193" s="16" t="s">
        <v>136</v>
      </c>
      <c r="BE193" s="215">
        <f>IF(N193="základní",J193,0)</f>
        <v>0</v>
      </c>
      <c r="BF193" s="215">
        <f>IF(N193="snížená",J193,0)</f>
        <v>0</v>
      </c>
      <c r="BG193" s="215">
        <f>IF(N193="zákl. přenesená",J193,0)</f>
        <v>0</v>
      </c>
      <c r="BH193" s="215">
        <f>IF(N193="sníž. přenesená",J193,0)</f>
        <v>0</v>
      </c>
      <c r="BI193" s="215">
        <f>IF(N193="nulová",J193,0)</f>
        <v>0</v>
      </c>
      <c r="BJ193" s="16" t="s">
        <v>79</v>
      </c>
      <c r="BK193" s="215">
        <f>ROUND(I193*H193,2)</f>
        <v>0</v>
      </c>
      <c r="BL193" s="16" t="s">
        <v>143</v>
      </c>
      <c r="BM193" s="214" t="s">
        <v>389</v>
      </c>
    </row>
    <row r="194" s="2" customFormat="1">
      <c r="A194" s="37"/>
      <c r="B194" s="38"/>
      <c r="C194" s="39"/>
      <c r="D194" s="216" t="s">
        <v>144</v>
      </c>
      <c r="E194" s="39"/>
      <c r="F194" s="217" t="s">
        <v>737</v>
      </c>
      <c r="G194" s="39"/>
      <c r="H194" s="39"/>
      <c r="I194" s="218"/>
      <c r="J194" s="39"/>
      <c r="K194" s="39"/>
      <c r="L194" s="43"/>
      <c r="M194" s="219"/>
      <c r="N194" s="220"/>
      <c r="O194" s="83"/>
      <c r="P194" s="83"/>
      <c r="Q194" s="83"/>
      <c r="R194" s="83"/>
      <c r="S194" s="83"/>
      <c r="T194" s="84"/>
      <c r="U194" s="37"/>
      <c r="V194" s="37"/>
      <c r="W194" s="37"/>
      <c r="X194" s="37"/>
      <c r="Y194" s="37"/>
      <c r="Z194" s="37"/>
      <c r="AA194" s="37"/>
      <c r="AB194" s="37"/>
      <c r="AC194" s="37"/>
      <c r="AD194" s="37"/>
      <c r="AE194" s="37"/>
      <c r="AT194" s="16" t="s">
        <v>144</v>
      </c>
      <c r="AU194" s="16" t="s">
        <v>81</v>
      </c>
    </row>
    <row r="195" s="2" customFormat="1" ht="16.5" customHeight="1">
      <c r="A195" s="37"/>
      <c r="B195" s="38"/>
      <c r="C195" s="203" t="s">
        <v>391</v>
      </c>
      <c r="D195" s="203" t="s">
        <v>138</v>
      </c>
      <c r="E195" s="204" t="s">
        <v>738</v>
      </c>
      <c r="F195" s="205" t="s">
        <v>739</v>
      </c>
      <c r="G195" s="206" t="s">
        <v>186</v>
      </c>
      <c r="H195" s="207">
        <v>35</v>
      </c>
      <c r="I195" s="208"/>
      <c r="J195" s="209">
        <f>ROUND(I195*H195,2)</f>
        <v>0</v>
      </c>
      <c r="K195" s="205" t="s">
        <v>142</v>
      </c>
      <c r="L195" s="43"/>
      <c r="M195" s="210" t="s">
        <v>19</v>
      </c>
      <c r="N195" s="211" t="s">
        <v>42</v>
      </c>
      <c r="O195" s="83"/>
      <c r="P195" s="212">
        <f>O195*H195</f>
        <v>0</v>
      </c>
      <c r="Q195" s="212">
        <v>0</v>
      </c>
      <c r="R195" s="212">
        <f>Q195*H195</f>
        <v>0</v>
      </c>
      <c r="S195" s="212">
        <v>0</v>
      </c>
      <c r="T195" s="213">
        <f>S195*H195</f>
        <v>0</v>
      </c>
      <c r="U195" s="37"/>
      <c r="V195" s="37"/>
      <c r="W195" s="37"/>
      <c r="X195" s="37"/>
      <c r="Y195" s="37"/>
      <c r="Z195" s="37"/>
      <c r="AA195" s="37"/>
      <c r="AB195" s="37"/>
      <c r="AC195" s="37"/>
      <c r="AD195" s="37"/>
      <c r="AE195" s="37"/>
      <c r="AR195" s="214" t="s">
        <v>143</v>
      </c>
      <c r="AT195" s="214" t="s">
        <v>138</v>
      </c>
      <c r="AU195" s="214" t="s">
        <v>81</v>
      </c>
      <c r="AY195" s="16" t="s">
        <v>136</v>
      </c>
      <c r="BE195" s="215">
        <f>IF(N195="základní",J195,0)</f>
        <v>0</v>
      </c>
      <c r="BF195" s="215">
        <f>IF(N195="snížená",J195,0)</f>
        <v>0</v>
      </c>
      <c r="BG195" s="215">
        <f>IF(N195="zákl. přenesená",J195,0)</f>
        <v>0</v>
      </c>
      <c r="BH195" s="215">
        <f>IF(N195="sníž. přenesená",J195,0)</f>
        <v>0</v>
      </c>
      <c r="BI195" s="215">
        <f>IF(N195="nulová",J195,0)</f>
        <v>0</v>
      </c>
      <c r="BJ195" s="16" t="s">
        <v>79</v>
      </c>
      <c r="BK195" s="215">
        <f>ROUND(I195*H195,2)</f>
        <v>0</v>
      </c>
      <c r="BL195" s="16" t="s">
        <v>143</v>
      </c>
      <c r="BM195" s="214" t="s">
        <v>394</v>
      </c>
    </row>
    <row r="196" s="2" customFormat="1">
      <c r="A196" s="37"/>
      <c r="B196" s="38"/>
      <c r="C196" s="39"/>
      <c r="D196" s="216" t="s">
        <v>144</v>
      </c>
      <c r="E196" s="39"/>
      <c r="F196" s="217" t="s">
        <v>740</v>
      </c>
      <c r="G196" s="39"/>
      <c r="H196" s="39"/>
      <c r="I196" s="218"/>
      <c r="J196" s="39"/>
      <c r="K196" s="39"/>
      <c r="L196" s="43"/>
      <c r="M196" s="219"/>
      <c r="N196" s="220"/>
      <c r="O196" s="83"/>
      <c r="P196" s="83"/>
      <c r="Q196" s="83"/>
      <c r="R196" s="83"/>
      <c r="S196" s="83"/>
      <c r="T196" s="84"/>
      <c r="U196" s="37"/>
      <c r="V196" s="37"/>
      <c r="W196" s="37"/>
      <c r="X196" s="37"/>
      <c r="Y196" s="37"/>
      <c r="Z196" s="37"/>
      <c r="AA196" s="37"/>
      <c r="AB196" s="37"/>
      <c r="AC196" s="37"/>
      <c r="AD196" s="37"/>
      <c r="AE196" s="37"/>
      <c r="AT196" s="16" t="s">
        <v>144</v>
      </c>
      <c r="AU196" s="16" t="s">
        <v>81</v>
      </c>
    </row>
    <row r="197" s="2" customFormat="1" ht="16.5" customHeight="1">
      <c r="A197" s="37"/>
      <c r="B197" s="38"/>
      <c r="C197" s="203" t="s">
        <v>262</v>
      </c>
      <c r="D197" s="203" t="s">
        <v>138</v>
      </c>
      <c r="E197" s="204" t="s">
        <v>741</v>
      </c>
      <c r="F197" s="205" t="s">
        <v>742</v>
      </c>
      <c r="G197" s="206" t="s">
        <v>186</v>
      </c>
      <c r="H197" s="207">
        <v>35</v>
      </c>
      <c r="I197" s="208"/>
      <c r="J197" s="209">
        <f>ROUND(I197*H197,2)</f>
        <v>0</v>
      </c>
      <c r="K197" s="205" t="s">
        <v>142</v>
      </c>
      <c r="L197" s="43"/>
      <c r="M197" s="210" t="s">
        <v>19</v>
      </c>
      <c r="N197" s="211" t="s">
        <v>42</v>
      </c>
      <c r="O197" s="83"/>
      <c r="P197" s="212">
        <f>O197*H197</f>
        <v>0</v>
      </c>
      <c r="Q197" s="212">
        <v>6.0000000000000002E-05</v>
      </c>
      <c r="R197" s="212">
        <f>Q197*H197</f>
        <v>0.0020999999999999999</v>
      </c>
      <c r="S197" s="212">
        <v>0</v>
      </c>
      <c r="T197" s="213">
        <f>S197*H197</f>
        <v>0</v>
      </c>
      <c r="U197" s="37"/>
      <c r="V197" s="37"/>
      <c r="W197" s="37"/>
      <c r="X197" s="37"/>
      <c r="Y197" s="37"/>
      <c r="Z197" s="37"/>
      <c r="AA197" s="37"/>
      <c r="AB197" s="37"/>
      <c r="AC197" s="37"/>
      <c r="AD197" s="37"/>
      <c r="AE197" s="37"/>
      <c r="AR197" s="214" t="s">
        <v>143</v>
      </c>
      <c r="AT197" s="214" t="s">
        <v>138</v>
      </c>
      <c r="AU197" s="214" t="s">
        <v>81</v>
      </c>
      <c r="AY197" s="16" t="s">
        <v>136</v>
      </c>
      <c r="BE197" s="215">
        <f>IF(N197="základní",J197,0)</f>
        <v>0</v>
      </c>
      <c r="BF197" s="215">
        <f>IF(N197="snížená",J197,0)</f>
        <v>0</v>
      </c>
      <c r="BG197" s="215">
        <f>IF(N197="zákl. přenesená",J197,0)</f>
        <v>0</v>
      </c>
      <c r="BH197" s="215">
        <f>IF(N197="sníž. přenesená",J197,0)</f>
        <v>0</v>
      </c>
      <c r="BI197" s="215">
        <f>IF(N197="nulová",J197,0)</f>
        <v>0</v>
      </c>
      <c r="BJ197" s="16" t="s">
        <v>79</v>
      </c>
      <c r="BK197" s="215">
        <f>ROUND(I197*H197,2)</f>
        <v>0</v>
      </c>
      <c r="BL197" s="16" t="s">
        <v>143</v>
      </c>
      <c r="BM197" s="214" t="s">
        <v>398</v>
      </c>
    </row>
    <row r="198" s="2" customFormat="1">
      <c r="A198" s="37"/>
      <c r="B198" s="38"/>
      <c r="C198" s="39"/>
      <c r="D198" s="216" t="s">
        <v>144</v>
      </c>
      <c r="E198" s="39"/>
      <c r="F198" s="217" t="s">
        <v>743</v>
      </c>
      <c r="G198" s="39"/>
      <c r="H198" s="39"/>
      <c r="I198" s="218"/>
      <c r="J198" s="39"/>
      <c r="K198" s="39"/>
      <c r="L198" s="43"/>
      <c r="M198" s="219"/>
      <c r="N198" s="220"/>
      <c r="O198" s="83"/>
      <c r="P198" s="83"/>
      <c r="Q198" s="83"/>
      <c r="R198" s="83"/>
      <c r="S198" s="83"/>
      <c r="T198" s="84"/>
      <c r="U198" s="37"/>
      <c r="V198" s="37"/>
      <c r="W198" s="37"/>
      <c r="X198" s="37"/>
      <c r="Y198" s="37"/>
      <c r="Z198" s="37"/>
      <c r="AA198" s="37"/>
      <c r="AB198" s="37"/>
      <c r="AC198" s="37"/>
      <c r="AD198" s="37"/>
      <c r="AE198" s="37"/>
      <c r="AT198" s="16" t="s">
        <v>144</v>
      </c>
      <c r="AU198" s="16" t="s">
        <v>81</v>
      </c>
    </row>
    <row r="199" s="12" customFormat="1" ht="22.8" customHeight="1">
      <c r="A199" s="12"/>
      <c r="B199" s="187"/>
      <c r="C199" s="188"/>
      <c r="D199" s="189" t="s">
        <v>70</v>
      </c>
      <c r="E199" s="201" t="s">
        <v>744</v>
      </c>
      <c r="F199" s="201" t="s">
        <v>745</v>
      </c>
      <c r="G199" s="188"/>
      <c r="H199" s="188"/>
      <c r="I199" s="191"/>
      <c r="J199" s="202">
        <f>BK199</f>
        <v>0</v>
      </c>
      <c r="K199" s="188"/>
      <c r="L199" s="193"/>
      <c r="M199" s="194"/>
      <c r="N199" s="195"/>
      <c r="O199" s="195"/>
      <c r="P199" s="196">
        <f>SUM(P200:P202)</f>
        <v>0</v>
      </c>
      <c r="Q199" s="195"/>
      <c r="R199" s="196">
        <f>SUM(R200:R202)</f>
        <v>0</v>
      </c>
      <c r="S199" s="195"/>
      <c r="T199" s="197">
        <f>SUM(T200:T202)</f>
        <v>0</v>
      </c>
      <c r="U199" s="12"/>
      <c r="V199" s="12"/>
      <c r="W199" s="12"/>
      <c r="X199" s="12"/>
      <c r="Y199" s="12"/>
      <c r="Z199" s="12"/>
      <c r="AA199" s="12"/>
      <c r="AB199" s="12"/>
      <c r="AC199" s="12"/>
      <c r="AD199" s="12"/>
      <c r="AE199" s="12"/>
      <c r="AR199" s="198" t="s">
        <v>79</v>
      </c>
      <c r="AT199" s="199" t="s">
        <v>70</v>
      </c>
      <c r="AU199" s="199" t="s">
        <v>79</v>
      </c>
      <c r="AY199" s="198" t="s">
        <v>136</v>
      </c>
      <c r="BK199" s="200">
        <f>SUM(BK200:BK202)</f>
        <v>0</v>
      </c>
    </row>
    <row r="200" s="2" customFormat="1" ht="16.5" customHeight="1">
      <c r="A200" s="37"/>
      <c r="B200" s="38"/>
      <c r="C200" s="203" t="s">
        <v>400</v>
      </c>
      <c r="D200" s="203" t="s">
        <v>138</v>
      </c>
      <c r="E200" s="204" t="s">
        <v>746</v>
      </c>
      <c r="F200" s="205" t="s">
        <v>747</v>
      </c>
      <c r="G200" s="206" t="s">
        <v>216</v>
      </c>
      <c r="H200" s="207">
        <v>342.02300000000002</v>
      </c>
      <c r="I200" s="208"/>
      <c r="J200" s="209">
        <f>ROUND(I200*H200,2)</f>
        <v>0</v>
      </c>
      <c r="K200" s="205" t="s">
        <v>142</v>
      </c>
      <c r="L200" s="43"/>
      <c r="M200" s="210" t="s">
        <v>19</v>
      </c>
      <c r="N200" s="211" t="s">
        <v>42</v>
      </c>
      <c r="O200" s="83"/>
      <c r="P200" s="212">
        <f>O200*H200</f>
        <v>0</v>
      </c>
      <c r="Q200" s="212">
        <v>0</v>
      </c>
      <c r="R200" s="212">
        <f>Q200*H200</f>
        <v>0</v>
      </c>
      <c r="S200" s="212">
        <v>0</v>
      </c>
      <c r="T200" s="213">
        <f>S200*H200</f>
        <v>0</v>
      </c>
      <c r="U200" s="37"/>
      <c r="V200" s="37"/>
      <c r="W200" s="37"/>
      <c r="X200" s="37"/>
      <c r="Y200" s="37"/>
      <c r="Z200" s="37"/>
      <c r="AA200" s="37"/>
      <c r="AB200" s="37"/>
      <c r="AC200" s="37"/>
      <c r="AD200" s="37"/>
      <c r="AE200" s="37"/>
      <c r="AR200" s="214" t="s">
        <v>143</v>
      </c>
      <c r="AT200" s="214" t="s">
        <v>138</v>
      </c>
      <c r="AU200" s="214" t="s">
        <v>81</v>
      </c>
      <c r="AY200" s="16" t="s">
        <v>136</v>
      </c>
      <c r="BE200" s="215">
        <f>IF(N200="základní",J200,0)</f>
        <v>0</v>
      </c>
      <c r="BF200" s="215">
        <f>IF(N200="snížená",J200,0)</f>
        <v>0</v>
      </c>
      <c r="BG200" s="215">
        <f>IF(N200="zákl. přenesená",J200,0)</f>
        <v>0</v>
      </c>
      <c r="BH200" s="215">
        <f>IF(N200="sníž. přenesená",J200,0)</f>
        <v>0</v>
      </c>
      <c r="BI200" s="215">
        <f>IF(N200="nulová",J200,0)</f>
        <v>0</v>
      </c>
      <c r="BJ200" s="16" t="s">
        <v>79</v>
      </c>
      <c r="BK200" s="215">
        <f>ROUND(I200*H200,2)</f>
        <v>0</v>
      </c>
      <c r="BL200" s="16" t="s">
        <v>143</v>
      </c>
      <c r="BM200" s="214" t="s">
        <v>403</v>
      </c>
    </row>
    <row r="201" s="2" customFormat="1">
      <c r="A201" s="37"/>
      <c r="B201" s="38"/>
      <c r="C201" s="39"/>
      <c r="D201" s="216" t="s">
        <v>144</v>
      </c>
      <c r="E201" s="39"/>
      <c r="F201" s="217" t="s">
        <v>748</v>
      </c>
      <c r="G201" s="39"/>
      <c r="H201" s="39"/>
      <c r="I201" s="218"/>
      <c r="J201" s="39"/>
      <c r="K201" s="39"/>
      <c r="L201" s="43"/>
      <c r="M201" s="219"/>
      <c r="N201" s="220"/>
      <c r="O201" s="83"/>
      <c r="P201" s="83"/>
      <c r="Q201" s="83"/>
      <c r="R201" s="83"/>
      <c r="S201" s="83"/>
      <c r="T201" s="84"/>
      <c r="U201" s="37"/>
      <c r="V201" s="37"/>
      <c r="W201" s="37"/>
      <c r="X201" s="37"/>
      <c r="Y201" s="37"/>
      <c r="Z201" s="37"/>
      <c r="AA201" s="37"/>
      <c r="AB201" s="37"/>
      <c r="AC201" s="37"/>
      <c r="AD201" s="37"/>
      <c r="AE201" s="37"/>
      <c r="AT201" s="16" t="s">
        <v>144</v>
      </c>
      <c r="AU201" s="16" t="s">
        <v>81</v>
      </c>
    </row>
    <row r="202" s="2" customFormat="1">
      <c r="A202" s="37"/>
      <c r="B202" s="38"/>
      <c r="C202" s="39"/>
      <c r="D202" s="221" t="s">
        <v>182</v>
      </c>
      <c r="E202" s="39"/>
      <c r="F202" s="222" t="s">
        <v>749</v>
      </c>
      <c r="G202" s="39"/>
      <c r="H202" s="39"/>
      <c r="I202" s="218"/>
      <c r="J202" s="39"/>
      <c r="K202" s="39"/>
      <c r="L202" s="43"/>
      <c r="M202" s="219"/>
      <c r="N202" s="220"/>
      <c r="O202" s="83"/>
      <c r="P202" s="83"/>
      <c r="Q202" s="83"/>
      <c r="R202" s="83"/>
      <c r="S202" s="83"/>
      <c r="T202" s="84"/>
      <c r="U202" s="37"/>
      <c r="V202" s="37"/>
      <c r="W202" s="37"/>
      <c r="X202" s="37"/>
      <c r="Y202" s="37"/>
      <c r="Z202" s="37"/>
      <c r="AA202" s="37"/>
      <c r="AB202" s="37"/>
      <c r="AC202" s="37"/>
      <c r="AD202" s="37"/>
      <c r="AE202" s="37"/>
      <c r="AT202" s="16" t="s">
        <v>182</v>
      </c>
      <c r="AU202" s="16" t="s">
        <v>81</v>
      </c>
    </row>
    <row r="203" s="12" customFormat="1" ht="25.92" customHeight="1">
      <c r="A203" s="12"/>
      <c r="B203" s="187"/>
      <c r="C203" s="188"/>
      <c r="D203" s="189" t="s">
        <v>70</v>
      </c>
      <c r="E203" s="190" t="s">
        <v>269</v>
      </c>
      <c r="F203" s="190" t="s">
        <v>270</v>
      </c>
      <c r="G203" s="188"/>
      <c r="H203" s="188"/>
      <c r="I203" s="191"/>
      <c r="J203" s="192">
        <f>BK203</f>
        <v>0</v>
      </c>
      <c r="K203" s="188"/>
      <c r="L203" s="193"/>
      <c r="M203" s="194"/>
      <c r="N203" s="195"/>
      <c r="O203" s="195"/>
      <c r="P203" s="196">
        <f>P204+P216+P222</f>
        <v>0</v>
      </c>
      <c r="Q203" s="195"/>
      <c r="R203" s="196">
        <f>R204+R216+R222</f>
        <v>0.34522777999999998</v>
      </c>
      <c r="S203" s="195"/>
      <c r="T203" s="197">
        <f>T204+T216+T222</f>
        <v>0</v>
      </c>
      <c r="U203" s="12"/>
      <c r="V203" s="12"/>
      <c r="W203" s="12"/>
      <c r="X203" s="12"/>
      <c r="Y203" s="12"/>
      <c r="Z203" s="12"/>
      <c r="AA203" s="12"/>
      <c r="AB203" s="12"/>
      <c r="AC203" s="12"/>
      <c r="AD203" s="12"/>
      <c r="AE203" s="12"/>
      <c r="AR203" s="198" t="s">
        <v>81</v>
      </c>
      <c r="AT203" s="199" t="s">
        <v>70</v>
      </c>
      <c r="AU203" s="199" t="s">
        <v>71</v>
      </c>
      <c r="AY203" s="198" t="s">
        <v>136</v>
      </c>
      <c r="BK203" s="200">
        <f>BK204+BK216+BK222</f>
        <v>0</v>
      </c>
    </row>
    <row r="204" s="12" customFormat="1" ht="22.8" customHeight="1">
      <c r="A204" s="12"/>
      <c r="B204" s="187"/>
      <c r="C204" s="188"/>
      <c r="D204" s="189" t="s">
        <v>70</v>
      </c>
      <c r="E204" s="201" t="s">
        <v>291</v>
      </c>
      <c r="F204" s="201" t="s">
        <v>292</v>
      </c>
      <c r="G204" s="188"/>
      <c r="H204" s="188"/>
      <c r="I204" s="191"/>
      <c r="J204" s="202">
        <f>BK204</f>
        <v>0</v>
      </c>
      <c r="K204" s="188"/>
      <c r="L204" s="193"/>
      <c r="M204" s="194"/>
      <c r="N204" s="195"/>
      <c r="O204" s="195"/>
      <c r="P204" s="196">
        <f>SUM(P205:P215)</f>
        <v>0</v>
      </c>
      <c r="Q204" s="195"/>
      <c r="R204" s="196">
        <f>SUM(R205:R215)</f>
        <v>0.16582828</v>
      </c>
      <c r="S204" s="195"/>
      <c r="T204" s="197">
        <f>SUM(T205:T215)</f>
        <v>0</v>
      </c>
      <c r="U204" s="12"/>
      <c r="V204" s="12"/>
      <c r="W204" s="12"/>
      <c r="X204" s="12"/>
      <c r="Y204" s="12"/>
      <c r="Z204" s="12"/>
      <c r="AA204" s="12"/>
      <c r="AB204" s="12"/>
      <c r="AC204" s="12"/>
      <c r="AD204" s="12"/>
      <c r="AE204" s="12"/>
      <c r="AR204" s="198" t="s">
        <v>81</v>
      </c>
      <c r="AT204" s="199" t="s">
        <v>70</v>
      </c>
      <c r="AU204" s="199" t="s">
        <v>79</v>
      </c>
      <c r="AY204" s="198" t="s">
        <v>136</v>
      </c>
      <c r="BK204" s="200">
        <f>SUM(BK205:BK215)</f>
        <v>0</v>
      </c>
    </row>
    <row r="205" s="2" customFormat="1" ht="16.5" customHeight="1">
      <c r="A205" s="37"/>
      <c r="B205" s="38"/>
      <c r="C205" s="203" t="s">
        <v>267</v>
      </c>
      <c r="D205" s="203" t="s">
        <v>138</v>
      </c>
      <c r="E205" s="204" t="s">
        <v>750</v>
      </c>
      <c r="F205" s="205" t="s">
        <v>751</v>
      </c>
      <c r="G205" s="206" t="s">
        <v>186</v>
      </c>
      <c r="H205" s="207">
        <v>20</v>
      </c>
      <c r="I205" s="208"/>
      <c r="J205" s="209">
        <f>ROUND(I205*H205,2)</f>
        <v>0</v>
      </c>
      <c r="K205" s="205" t="s">
        <v>19</v>
      </c>
      <c r="L205" s="43"/>
      <c r="M205" s="210" t="s">
        <v>19</v>
      </c>
      <c r="N205" s="211" t="s">
        <v>42</v>
      </c>
      <c r="O205" s="83"/>
      <c r="P205" s="212">
        <f>O205*H205</f>
        <v>0</v>
      </c>
      <c r="Q205" s="212">
        <v>0</v>
      </c>
      <c r="R205" s="212">
        <f>Q205*H205</f>
        <v>0</v>
      </c>
      <c r="S205" s="212">
        <v>0</v>
      </c>
      <c r="T205" s="213">
        <f>S205*H205</f>
        <v>0</v>
      </c>
      <c r="U205" s="37"/>
      <c r="V205" s="37"/>
      <c r="W205" s="37"/>
      <c r="X205" s="37"/>
      <c r="Y205" s="37"/>
      <c r="Z205" s="37"/>
      <c r="AA205" s="37"/>
      <c r="AB205" s="37"/>
      <c r="AC205" s="37"/>
      <c r="AD205" s="37"/>
      <c r="AE205" s="37"/>
      <c r="AR205" s="214" t="s">
        <v>176</v>
      </c>
      <c r="AT205" s="214" t="s">
        <v>138</v>
      </c>
      <c r="AU205" s="214" t="s">
        <v>81</v>
      </c>
      <c r="AY205" s="16" t="s">
        <v>136</v>
      </c>
      <c r="BE205" s="215">
        <f>IF(N205="základní",J205,0)</f>
        <v>0</v>
      </c>
      <c r="BF205" s="215">
        <f>IF(N205="snížená",J205,0)</f>
        <v>0</v>
      </c>
      <c r="BG205" s="215">
        <f>IF(N205="zákl. přenesená",J205,0)</f>
        <v>0</v>
      </c>
      <c r="BH205" s="215">
        <f>IF(N205="sníž. přenesená",J205,0)</f>
        <v>0</v>
      </c>
      <c r="BI205" s="215">
        <f>IF(N205="nulová",J205,0)</f>
        <v>0</v>
      </c>
      <c r="BJ205" s="16" t="s">
        <v>79</v>
      </c>
      <c r="BK205" s="215">
        <f>ROUND(I205*H205,2)</f>
        <v>0</v>
      </c>
      <c r="BL205" s="16" t="s">
        <v>176</v>
      </c>
      <c r="BM205" s="214" t="s">
        <v>407</v>
      </c>
    </row>
    <row r="206" s="2" customFormat="1" ht="16.5" customHeight="1">
      <c r="A206" s="37"/>
      <c r="B206" s="38"/>
      <c r="C206" s="203" t="s">
        <v>409</v>
      </c>
      <c r="D206" s="203" t="s">
        <v>138</v>
      </c>
      <c r="E206" s="204" t="s">
        <v>752</v>
      </c>
      <c r="F206" s="205" t="s">
        <v>753</v>
      </c>
      <c r="G206" s="206" t="s">
        <v>186</v>
      </c>
      <c r="H206" s="207">
        <v>32.579999999999998</v>
      </c>
      <c r="I206" s="208"/>
      <c r="J206" s="209">
        <f>ROUND(I206*H206,2)</f>
        <v>0</v>
      </c>
      <c r="K206" s="205" t="s">
        <v>142</v>
      </c>
      <c r="L206" s="43"/>
      <c r="M206" s="210" t="s">
        <v>19</v>
      </c>
      <c r="N206" s="211" t="s">
        <v>42</v>
      </c>
      <c r="O206" s="83"/>
      <c r="P206" s="212">
        <f>O206*H206</f>
        <v>0</v>
      </c>
      <c r="Q206" s="212">
        <v>0.00142</v>
      </c>
      <c r="R206" s="212">
        <f>Q206*H206</f>
        <v>0.046263600000000002</v>
      </c>
      <c r="S206" s="212">
        <v>0</v>
      </c>
      <c r="T206" s="213">
        <f>S206*H206</f>
        <v>0</v>
      </c>
      <c r="U206" s="37"/>
      <c r="V206" s="37"/>
      <c r="W206" s="37"/>
      <c r="X206" s="37"/>
      <c r="Y206" s="37"/>
      <c r="Z206" s="37"/>
      <c r="AA206" s="37"/>
      <c r="AB206" s="37"/>
      <c r="AC206" s="37"/>
      <c r="AD206" s="37"/>
      <c r="AE206" s="37"/>
      <c r="AR206" s="214" t="s">
        <v>176</v>
      </c>
      <c r="AT206" s="214" t="s">
        <v>138</v>
      </c>
      <c r="AU206" s="214" t="s">
        <v>81</v>
      </c>
      <c r="AY206" s="16" t="s">
        <v>136</v>
      </c>
      <c r="BE206" s="215">
        <f>IF(N206="základní",J206,0)</f>
        <v>0</v>
      </c>
      <c r="BF206" s="215">
        <f>IF(N206="snížená",J206,0)</f>
        <v>0</v>
      </c>
      <c r="BG206" s="215">
        <f>IF(N206="zákl. přenesená",J206,0)</f>
        <v>0</v>
      </c>
      <c r="BH206" s="215">
        <f>IF(N206="sníž. přenesená",J206,0)</f>
        <v>0</v>
      </c>
      <c r="BI206" s="215">
        <f>IF(N206="nulová",J206,0)</f>
        <v>0</v>
      </c>
      <c r="BJ206" s="16" t="s">
        <v>79</v>
      </c>
      <c r="BK206" s="215">
        <f>ROUND(I206*H206,2)</f>
        <v>0</v>
      </c>
      <c r="BL206" s="16" t="s">
        <v>176</v>
      </c>
      <c r="BM206" s="214" t="s">
        <v>412</v>
      </c>
    </row>
    <row r="207" s="2" customFormat="1">
      <c r="A207" s="37"/>
      <c r="B207" s="38"/>
      <c r="C207" s="39"/>
      <c r="D207" s="216" t="s">
        <v>144</v>
      </c>
      <c r="E207" s="39"/>
      <c r="F207" s="217" t="s">
        <v>754</v>
      </c>
      <c r="G207" s="39"/>
      <c r="H207" s="39"/>
      <c r="I207" s="218"/>
      <c r="J207" s="39"/>
      <c r="K207" s="39"/>
      <c r="L207" s="43"/>
      <c r="M207" s="219"/>
      <c r="N207" s="220"/>
      <c r="O207" s="83"/>
      <c r="P207" s="83"/>
      <c r="Q207" s="83"/>
      <c r="R207" s="83"/>
      <c r="S207" s="83"/>
      <c r="T207" s="84"/>
      <c r="U207" s="37"/>
      <c r="V207" s="37"/>
      <c r="W207" s="37"/>
      <c r="X207" s="37"/>
      <c r="Y207" s="37"/>
      <c r="Z207" s="37"/>
      <c r="AA207" s="37"/>
      <c r="AB207" s="37"/>
      <c r="AC207" s="37"/>
      <c r="AD207" s="37"/>
      <c r="AE207" s="37"/>
      <c r="AT207" s="16" t="s">
        <v>144</v>
      </c>
      <c r="AU207" s="16" t="s">
        <v>81</v>
      </c>
    </row>
    <row r="208" s="2" customFormat="1" ht="16.5" customHeight="1">
      <c r="A208" s="37"/>
      <c r="B208" s="38"/>
      <c r="C208" s="203" t="s">
        <v>275</v>
      </c>
      <c r="D208" s="203" t="s">
        <v>138</v>
      </c>
      <c r="E208" s="204" t="s">
        <v>755</v>
      </c>
      <c r="F208" s="205" t="s">
        <v>756</v>
      </c>
      <c r="G208" s="206" t="s">
        <v>186</v>
      </c>
      <c r="H208" s="207">
        <v>23.364000000000001</v>
      </c>
      <c r="I208" s="208"/>
      <c r="J208" s="209">
        <f>ROUND(I208*H208,2)</f>
        <v>0</v>
      </c>
      <c r="K208" s="205" t="s">
        <v>142</v>
      </c>
      <c r="L208" s="43"/>
      <c r="M208" s="210" t="s">
        <v>19</v>
      </c>
      <c r="N208" s="211" t="s">
        <v>42</v>
      </c>
      <c r="O208" s="83"/>
      <c r="P208" s="212">
        <f>O208*H208</f>
        <v>0</v>
      </c>
      <c r="Q208" s="212">
        <v>0.00197</v>
      </c>
      <c r="R208" s="212">
        <f>Q208*H208</f>
        <v>0.046027079999999998</v>
      </c>
      <c r="S208" s="212">
        <v>0</v>
      </c>
      <c r="T208" s="213">
        <f>S208*H208</f>
        <v>0</v>
      </c>
      <c r="U208" s="37"/>
      <c r="V208" s="37"/>
      <c r="W208" s="37"/>
      <c r="X208" s="37"/>
      <c r="Y208" s="37"/>
      <c r="Z208" s="37"/>
      <c r="AA208" s="37"/>
      <c r="AB208" s="37"/>
      <c r="AC208" s="37"/>
      <c r="AD208" s="37"/>
      <c r="AE208" s="37"/>
      <c r="AR208" s="214" t="s">
        <v>176</v>
      </c>
      <c r="AT208" s="214" t="s">
        <v>138</v>
      </c>
      <c r="AU208" s="214" t="s">
        <v>81</v>
      </c>
      <c r="AY208" s="16" t="s">
        <v>136</v>
      </c>
      <c r="BE208" s="215">
        <f>IF(N208="základní",J208,0)</f>
        <v>0</v>
      </c>
      <c r="BF208" s="215">
        <f>IF(N208="snížená",J208,0)</f>
        <v>0</v>
      </c>
      <c r="BG208" s="215">
        <f>IF(N208="zákl. přenesená",J208,0)</f>
        <v>0</v>
      </c>
      <c r="BH208" s="215">
        <f>IF(N208="sníž. přenesená",J208,0)</f>
        <v>0</v>
      </c>
      <c r="BI208" s="215">
        <f>IF(N208="nulová",J208,0)</f>
        <v>0</v>
      </c>
      <c r="BJ208" s="16" t="s">
        <v>79</v>
      </c>
      <c r="BK208" s="215">
        <f>ROUND(I208*H208,2)</f>
        <v>0</v>
      </c>
      <c r="BL208" s="16" t="s">
        <v>176</v>
      </c>
      <c r="BM208" s="214" t="s">
        <v>416</v>
      </c>
    </row>
    <row r="209" s="2" customFormat="1">
      <c r="A209" s="37"/>
      <c r="B209" s="38"/>
      <c r="C209" s="39"/>
      <c r="D209" s="216" t="s">
        <v>144</v>
      </c>
      <c r="E209" s="39"/>
      <c r="F209" s="217" t="s">
        <v>757</v>
      </c>
      <c r="G209" s="39"/>
      <c r="H209" s="39"/>
      <c r="I209" s="218"/>
      <c r="J209" s="39"/>
      <c r="K209" s="39"/>
      <c r="L209" s="43"/>
      <c r="M209" s="219"/>
      <c r="N209" s="220"/>
      <c r="O209" s="83"/>
      <c r="P209" s="83"/>
      <c r="Q209" s="83"/>
      <c r="R209" s="83"/>
      <c r="S209" s="83"/>
      <c r="T209" s="84"/>
      <c r="U209" s="37"/>
      <c r="V209" s="37"/>
      <c r="W209" s="37"/>
      <c r="X209" s="37"/>
      <c r="Y209" s="37"/>
      <c r="Z209" s="37"/>
      <c r="AA209" s="37"/>
      <c r="AB209" s="37"/>
      <c r="AC209" s="37"/>
      <c r="AD209" s="37"/>
      <c r="AE209" s="37"/>
      <c r="AT209" s="16" t="s">
        <v>144</v>
      </c>
      <c r="AU209" s="16" t="s">
        <v>81</v>
      </c>
    </row>
    <row r="210" s="2" customFormat="1" ht="16.5" customHeight="1">
      <c r="A210" s="37"/>
      <c r="B210" s="38"/>
      <c r="C210" s="203" t="s">
        <v>418</v>
      </c>
      <c r="D210" s="203" t="s">
        <v>138</v>
      </c>
      <c r="E210" s="204" t="s">
        <v>758</v>
      </c>
      <c r="F210" s="205" t="s">
        <v>759</v>
      </c>
      <c r="G210" s="206" t="s">
        <v>186</v>
      </c>
      <c r="H210" s="207">
        <v>24.190000000000001</v>
      </c>
      <c r="I210" s="208"/>
      <c r="J210" s="209">
        <f>ROUND(I210*H210,2)</f>
        <v>0</v>
      </c>
      <c r="K210" s="205" t="s">
        <v>142</v>
      </c>
      <c r="L210" s="43"/>
      <c r="M210" s="210" t="s">
        <v>19</v>
      </c>
      <c r="N210" s="211" t="s">
        <v>42</v>
      </c>
      <c r="O210" s="83"/>
      <c r="P210" s="212">
        <f>O210*H210</f>
        <v>0</v>
      </c>
      <c r="Q210" s="212">
        <v>0.0030400000000000002</v>
      </c>
      <c r="R210" s="212">
        <f>Q210*H210</f>
        <v>0.073537600000000009</v>
      </c>
      <c r="S210" s="212">
        <v>0</v>
      </c>
      <c r="T210" s="213">
        <f>S210*H210</f>
        <v>0</v>
      </c>
      <c r="U210" s="37"/>
      <c r="V210" s="37"/>
      <c r="W210" s="37"/>
      <c r="X210" s="37"/>
      <c r="Y210" s="37"/>
      <c r="Z210" s="37"/>
      <c r="AA210" s="37"/>
      <c r="AB210" s="37"/>
      <c r="AC210" s="37"/>
      <c r="AD210" s="37"/>
      <c r="AE210" s="37"/>
      <c r="AR210" s="214" t="s">
        <v>176</v>
      </c>
      <c r="AT210" s="214" t="s">
        <v>138</v>
      </c>
      <c r="AU210" s="214" t="s">
        <v>81</v>
      </c>
      <c r="AY210" s="16" t="s">
        <v>136</v>
      </c>
      <c r="BE210" s="215">
        <f>IF(N210="základní",J210,0)</f>
        <v>0</v>
      </c>
      <c r="BF210" s="215">
        <f>IF(N210="snížená",J210,0)</f>
        <v>0</v>
      </c>
      <c r="BG210" s="215">
        <f>IF(N210="zákl. přenesená",J210,0)</f>
        <v>0</v>
      </c>
      <c r="BH210" s="215">
        <f>IF(N210="sníž. přenesená",J210,0)</f>
        <v>0</v>
      </c>
      <c r="BI210" s="215">
        <f>IF(N210="nulová",J210,0)</f>
        <v>0</v>
      </c>
      <c r="BJ210" s="16" t="s">
        <v>79</v>
      </c>
      <c r="BK210" s="215">
        <f>ROUND(I210*H210,2)</f>
        <v>0</v>
      </c>
      <c r="BL210" s="16" t="s">
        <v>176</v>
      </c>
      <c r="BM210" s="214" t="s">
        <v>421</v>
      </c>
    </row>
    <row r="211" s="2" customFormat="1">
      <c r="A211" s="37"/>
      <c r="B211" s="38"/>
      <c r="C211" s="39"/>
      <c r="D211" s="216" t="s">
        <v>144</v>
      </c>
      <c r="E211" s="39"/>
      <c r="F211" s="217" t="s">
        <v>760</v>
      </c>
      <c r="G211" s="39"/>
      <c r="H211" s="39"/>
      <c r="I211" s="218"/>
      <c r="J211" s="39"/>
      <c r="K211" s="39"/>
      <c r="L211" s="43"/>
      <c r="M211" s="219"/>
      <c r="N211" s="220"/>
      <c r="O211" s="83"/>
      <c r="P211" s="83"/>
      <c r="Q211" s="83"/>
      <c r="R211" s="83"/>
      <c r="S211" s="83"/>
      <c r="T211" s="84"/>
      <c r="U211" s="37"/>
      <c r="V211" s="37"/>
      <c r="W211" s="37"/>
      <c r="X211" s="37"/>
      <c r="Y211" s="37"/>
      <c r="Z211" s="37"/>
      <c r="AA211" s="37"/>
      <c r="AB211" s="37"/>
      <c r="AC211" s="37"/>
      <c r="AD211" s="37"/>
      <c r="AE211" s="37"/>
      <c r="AT211" s="16" t="s">
        <v>144</v>
      </c>
      <c r="AU211" s="16" t="s">
        <v>81</v>
      </c>
    </row>
    <row r="212" s="2" customFormat="1" ht="16.5" customHeight="1">
      <c r="A212" s="37"/>
      <c r="B212" s="38"/>
      <c r="C212" s="203" t="s">
        <v>279</v>
      </c>
      <c r="D212" s="203" t="s">
        <v>138</v>
      </c>
      <c r="E212" s="204" t="s">
        <v>761</v>
      </c>
      <c r="F212" s="205" t="s">
        <v>762</v>
      </c>
      <c r="G212" s="206" t="s">
        <v>186</v>
      </c>
      <c r="H212" s="207">
        <v>80.134</v>
      </c>
      <c r="I212" s="208"/>
      <c r="J212" s="209">
        <f>ROUND(I212*H212,2)</f>
        <v>0</v>
      </c>
      <c r="K212" s="205" t="s">
        <v>142</v>
      </c>
      <c r="L212" s="43"/>
      <c r="M212" s="210" t="s">
        <v>19</v>
      </c>
      <c r="N212" s="211" t="s">
        <v>42</v>
      </c>
      <c r="O212" s="83"/>
      <c r="P212" s="212">
        <f>O212*H212</f>
        <v>0</v>
      </c>
      <c r="Q212" s="212">
        <v>0</v>
      </c>
      <c r="R212" s="212">
        <f>Q212*H212</f>
        <v>0</v>
      </c>
      <c r="S212" s="212">
        <v>0</v>
      </c>
      <c r="T212" s="213">
        <f>S212*H212</f>
        <v>0</v>
      </c>
      <c r="U212" s="37"/>
      <c r="V212" s="37"/>
      <c r="W212" s="37"/>
      <c r="X212" s="37"/>
      <c r="Y212" s="37"/>
      <c r="Z212" s="37"/>
      <c r="AA212" s="37"/>
      <c r="AB212" s="37"/>
      <c r="AC212" s="37"/>
      <c r="AD212" s="37"/>
      <c r="AE212" s="37"/>
      <c r="AR212" s="214" t="s">
        <v>176</v>
      </c>
      <c r="AT212" s="214" t="s">
        <v>138</v>
      </c>
      <c r="AU212" s="214" t="s">
        <v>81</v>
      </c>
      <c r="AY212" s="16" t="s">
        <v>136</v>
      </c>
      <c r="BE212" s="215">
        <f>IF(N212="základní",J212,0)</f>
        <v>0</v>
      </c>
      <c r="BF212" s="215">
        <f>IF(N212="snížená",J212,0)</f>
        <v>0</v>
      </c>
      <c r="BG212" s="215">
        <f>IF(N212="zákl. přenesená",J212,0)</f>
        <v>0</v>
      </c>
      <c r="BH212" s="215">
        <f>IF(N212="sníž. přenesená",J212,0)</f>
        <v>0</v>
      </c>
      <c r="BI212" s="215">
        <f>IF(N212="nulová",J212,0)</f>
        <v>0</v>
      </c>
      <c r="BJ212" s="16" t="s">
        <v>79</v>
      </c>
      <c r="BK212" s="215">
        <f>ROUND(I212*H212,2)</f>
        <v>0</v>
      </c>
      <c r="BL212" s="16" t="s">
        <v>176</v>
      </c>
      <c r="BM212" s="214" t="s">
        <v>427</v>
      </c>
    </row>
    <row r="213" s="2" customFormat="1">
      <c r="A213" s="37"/>
      <c r="B213" s="38"/>
      <c r="C213" s="39"/>
      <c r="D213" s="216" t="s">
        <v>144</v>
      </c>
      <c r="E213" s="39"/>
      <c r="F213" s="217" t="s">
        <v>763</v>
      </c>
      <c r="G213" s="39"/>
      <c r="H213" s="39"/>
      <c r="I213" s="218"/>
      <c r="J213" s="39"/>
      <c r="K213" s="39"/>
      <c r="L213" s="43"/>
      <c r="M213" s="219"/>
      <c r="N213" s="220"/>
      <c r="O213" s="83"/>
      <c r="P213" s="83"/>
      <c r="Q213" s="83"/>
      <c r="R213" s="83"/>
      <c r="S213" s="83"/>
      <c r="T213" s="84"/>
      <c r="U213" s="37"/>
      <c r="V213" s="37"/>
      <c r="W213" s="37"/>
      <c r="X213" s="37"/>
      <c r="Y213" s="37"/>
      <c r="Z213" s="37"/>
      <c r="AA213" s="37"/>
      <c r="AB213" s="37"/>
      <c r="AC213" s="37"/>
      <c r="AD213" s="37"/>
      <c r="AE213" s="37"/>
      <c r="AT213" s="16" t="s">
        <v>144</v>
      </c>
      <c r="AU213" s="16" t="s">
        <v>81</v>
      </c>
    </row>
    <row r="214" s="2" customFormat="1" ht="16.5" customHeight="1">
      <c r="A214" s="37"/>
      <c r="B214" s="38"/>
      <c r="C214" s="203" t="s">
        <v>429</v>
      </c>
      <c r="D214" s="203" t="s">
        <v>138</v>
      </c>
      <c r="E214" s="204" t="s">
        <v>764</v>
      </c>
      <c r="F214" s="205" t="s">
        <v>765</v>
      </c>
      <c r="G214" s="206" t="s">
        <v>766</v>
      </c>
      <c r="H214" s="237"/>
      <c r="I214" s="208"/>
      <c r="J214" s="209">
        <f>ROUND(I214*H214,2)</f>
        <v>0</v>
      </c>
      <c r="K214" s="205" t="s">
        <v>142</v>
      </c>
      <c r="L214" s="43"/>
      <c r="M214" s="210" t="s">
        <v>19</v>
      </c>
      <c r="N214" s="211" t="s">
        <v>42</v>
      </c>
      <c r="O214" s="83"/>
      <c r="P214" s="212">
        <f>O214*H214</f>
        <v>0</v>
      </c>
      <c r="Q214" s="212">
        <v>0</v>
      </c>
      <c r="R214" s="212">
        <f>Q214*H214</f>
        <v>0</v>
      </c>
      <c r="S214" s="212">
        <v>0</v>
      </c>
      <c r="T214" s="213">
        <f>S214*H214</f>
        <v>0</v>
      </c>
      <c r="U214" s="37"/>
      <c r="V214" s="37"/>
      <c r="W214" s="37"/>
      <c r="X214" s="37"/>
      <c r="Y214" s="37"/>
      <c r="Z214" s="37"/>
      <c r="AA214" s="37"/>
      <c r="AB214" s="37"/>
      <c r="AC214" s="37"/>
      <c r="AD214" s="37"/>
      <c r="AE214" s="37"/>
      <c r="AR214" s="214" t="s">
        <v>176</v>
      </c>
      <c r="AT214" s="214" t="s">
        <v>138</v>
      </c>
      <c r="AU214" s="214" t="s">
        <v>81</v>
      </c>
      <c r="AY214" s="16" t="s">
        <v>136</v>
      </c>
      <c r="BE214" s="215">
        <f>IF(N214="základní",J214,0)</f>
        <v>0</v>
      </c>
      <c r="BF214" s="215">
        <f>IF(N214="snížená",J214,0)</f>
        <v>0</v>
      </c>
      <c r="BG214" s="215">
        <f>IF(N214="zákl. přenesená",J214,0)</f>
        <v>0</v>
      </c>
      <c r="BH214" s="215">
        <f>IF(N214="sníž. přenesená",J214,0)</f>
        <v>0</v>
      </c>
      <c r="BI214" s="215">
        <f>IF(N214="nulová",J214,0)</f>
        <v>0</v>
      </c>
      <c r="BJ214" s="16" t="s">
        <v>79</v>
      </c>
      <c r="BK214" s="215">
        <f>ROUND(I214*H214,2)</f>
        <v>0</v>
      </c>
      <c r="BL214" s="16" t="s">
        <v>176</v>
      </c>
      <c r="BM214" s="214" t="s">
        <v>432</v>
      </c>
    </row>
    <row r="215" s="2" customFormat="1">
      <c r="A215" s="37"/>
      <c r="B215" s="38"/>
      <c r="C215" s="39"/>
      <c r="D215" s="216" t="s">
        <v>144</v>
      </c>
      <c r="E215" s="39"/>
      <c r="F215" s="217" t="s">
        <v>767</v>
      </c>
      <c r="G215" s="39"/>
      <c r="H215" s="39"/>
      <c r="I215" s="218"/>
      <c r="J215" s="39"/>
      <c r="K215" s="39"/>
      <c r="L215" s="43"/>
      <c r="M215" s="219"/>
      <c r="N215" s="220"/>
      <c r="O215" s="83"/>
      <c r="P215" s="83"/>
      <c r="Q215" s="83"/>
      <c r="R215" s="83"/>
      <c r="S215" s="83"/>
      <c r="T215" s="84"/>
      <c r="U215" s="37"/>
      <c r="V215" s="37"/>
      <c r="W215" s="37"/>
      <c r="X215" s="37"/>
      <c r="Y215" s="37"/>
      <c r="Z215" s="37"/>
      <c r="AA215" s="37"/>
      <c r="AB215" s="37"/>
      <c r="AC215" s="37"/>
      <c r="AD215" s="37"/>
      <c r="AE215" s="37"/>
      <c r="AT215" s="16" t="s">
        <v>144</v>
      </c>
      <c r="AU215" s="16" t="s">
        <v>81</v>
      </c>
    </row>
    <row r="216" s="12" customFormat="1" ht="22.8" customHeight="1">
      <c r="A216" s="12"/>
      <c r="B216" s="187"/>
      <c r="C216" s="188"/>
      <c r="D216" s="189" t="s">
        <v>70</v>
      </c>
      <c r="E216" s="201" t="s">
        <v>499</v>
      </c>
      <c r="F216" s="201" t="s">
        <v>500</v>
      </c>
      <c r="G216" s="188"/>
      <c r="H216" s="188"/>
      <c r="I216" s="191"/>
      <c r="J216" s="202">
        <f>BK216</f>
        <v>0</v>
      </c>
      <c r="K216" s="188"/>
      <c r="L216" s="193"/>
      <c r="M216" s="194"/>
      <c r="N216" s="195"/>
      <c r="O216" s="195"/>
      <c r="P216" s="196">
        <f>SUM(P217:P221)</f>
        <v>0</v>
      </c>
      <c r="Q216" s="195"/>
      <c r="R216" s="196">
        <f>SUM(R217:R221)</f>
        <v>0</v>
      </c>
      <c r="S216" s="195"/>
      <c r="T216" s="197">
        <f>SUM(T217:T221)</f>
        <v>0</v>
      </c>
      <c r="U216" s="12"/>
      <c r="V216" s="12"/>
      <c r="W216" s="12"/>
      <c r="X216" s="12"/>
      <c r="Y216" s="12"/>
      <c r="Z216" s="12"/>
      <c r="AA216" s="12"/>
      <c r="AB216" s="12"/>
      <c r="AC216" s="12"/>
      <c r="AD216" s="12"/>
      <c r="AE216" s="12"/>
      <c r="AR216" s="198" t="s">
        <v>81</v>
      </c>
      <c r="AT216" s="199" t="s">
        <v>70</v>
      </c>
      <c r="AU216" s="199" t="s">
        <v>79</v>
      </c>
      <c r="AY216" s="198" t="s">
        <v>136</v>
      </c>
      <c r="BK216" s="200">
        <f>SUM(BK217:BK221)</f>
        <v>0</v>
      </c>
    </row>
    <row r="217" s="2" customFormat="1" ht="16.5" customHeight="1">
      <c r="A217" s="37"/>
      <c r="B217" s="38"/>
      <c r="C217" s="203" t="s">
        <v>284</v>
      </c>
      <c r="D217" s="203" t="s">
        <v>138</v>
      </c>
      <c r="E217" s="204" t="s">
        <v>768</v>
      </c>
      <c r="F217" s="205" t="s">
        <v>769</v>
      </c>
      <c r="G217" s="206" t="s">
        <v>186</v>
      </c>
      <c r="H217" s="207">
        <v>6.7999999999999998</v>
      </c>
      <c r="I217" s="208"/>
      <c r="J217" s="209">
        <f>ROUND(I217*H217,2)</f>
        <v>0</v>
      </c>
      <c r="K217" s="205" t="s">
        <v>629</v>
      </c>
      <c r="L217" s="43"/>
      <c r="M217" s="210" t="s">
        <v>19</v>
      </c>
      <c r="N217" s="211" t="s">
        <v>42</v>
      </c>
      <c r="O217" s="83"/>
      <c r="P217" s="212">
        <f>O217*H217</f>
        <v>0</v>
      </c>
      <c r="Q217" s="212">
        <v>0</v>
      </c>
      <c r="R217" s="212">
        <f>Q217*H217</f>
        <v>0</v>
      </c>
      <c r="S217" s="212">
        <v>0</v>
      </c>
      <c r="T217" s="213">
        <f>S217*H217</f>
        <v>0</v>
      </c>
      <c r="U217" s="37"/>
      <c r="V217" s="37"/>
      <c r="W217" s="37"/>
      <c r="X217" s="37"/>
      <c r="Y217" s="37"/>
      <c r="Z217" s="37"/>
      <c r="AA217" s="37"/>
      <c r="AB217" s="37"/>
      <c r="AC217" s="37"/>
      <c r="AD217" s="37"/>
      <c r="AE217" s="37"/>
      <c r="AR217" s="214" t="s">
        <v>176</v>
      </c>
      <c r="AT217" s="214" t="s">
        <v>138</v>
      </c>
      <c r="AU217" s="214" t="s">
        <v>81</v>
      </c>
      <c r="AY217" s="16" t="s">
        <v>136</v>
      </c>
      <c r="BE217" s="215">
        <f>IF(N217="základní",J217,0)</f>
        <v>0</v>
      </c>
      <c r="BF217" s="215">
        <f>IF(N217="snížená",J217,0)</f>
        <v>0</v>
      </c>
      <c r="BG217" s="215">
        <f>IF(N217="zákl. přenesená",J217,0)</f>
        <v>0</v>
      </c>
      <c r="BH217" s="215">
        <f>IF(N217="sníž. přenesená",J217,0)</f>
        <v>0</v>
      </c>
      <c r="BI217" s="215">
        <f>IF(N217="nulová",J217,0)</f>
        <v>0</v>
      </c>
      <c r="BJ217" s="16" t="s">
        <v>79</v>
      </c>
      <c r="BK217" s="215">
        <f>ROUND(I217*H217,2)</f>
        <v>0</v>
      </c>
      <c r="BL217" s="16" t="s">
        <v>176</v>
      </c>
      <c r="BM217" s="214" t="s">
        <v>436</v>
      </c>
    </row>
    <row r="218" s="2" customFormat="1">
      <c r="A218" s="37"/>
      <c r="B218" s="38"/>
      <c r="C218" s="39"/>
      <c r="D218" s="216" t="s">
        <v>144</v>
      </c>
      <c r="E218" s="39"/>
      <c r="F218" s="217" t="s">
        <v>770</v>
      </c>
      <c r="G218" s="39"/>
      <c r="H218" s="39"/>
      <c r="I218" s="218"/>
      <c r="J218" s="39"/>
      <c r="K218" s="39"/>
      <c r="L218" s="43"/>
      <c r="M218" s="219"/>
      <c r="N218" s="220"/>
      <c r="O218" s="83"/>
      <c r="P218" s="83"/>
      <c r="Q218" s="83"/>
      <c r="R218" s="83"/>
      <c r="S218" s="83"/>
      <c r="T218" s="84"/>
      <c r="U218" s="37"/>
      <c r="V218" s="37"/>
      <c r="W218" s="37"/>
      <c r="X218" s="37"/>
      <c r="Y218" s="37"/>
      <c r="Z218" s="37"/>
      <c r="AA218" s="37"/>
      <c r="AB218" s="37"/>
      <c r="AC218" s="37"/>
      <c r="AD218" s="37"/>
      <c r="AE218" s="37"/>
      <c r="AT218" s="16" t="s">
        <v>144</v>
      </c>
      <c r="AU218" s="16" t="s">
        <v>81</v>
      </c>
    </row>
    <row r="219" s="2" customFormat="1" ht="16.5" customHeight="1">
      <c r="A219" s="37"/>
      <c r="B219" s="38"/>
      <c r="C219" s="227" t="s">
        <v>438</v>
      </c>
      <c r="D219" s="227" t="s">
        <v>544</v>
      </c>
      <c r="E219" s="228" t="s">
        <v>771</v>
      </c>
      <c r="F219" s="229" t="s">
        <v>772</v>
      </c>
      <c r="G219" s="230" t="s">
        <v>186</v>
      </c>
      <c r="H219" s="231">
        <v>6.7999999999999998</v>
      </c>
      <c r="I219" s="232"/>
      <c r="J219" s="233">
        <f>ROUND(I219*H219,2)</f>
        <v>0</v>
      </c>
      <c r="K219" s="229" t="s">
        <v>629</v>
      </c>
      <c r="L219" s="234"/>
      <c r="M219" s="235" t="s">
        <v>19</v>
      </c>
      <c r="N219" s="236" t="s">
        <v>42</v>
      </c>
      <c r="O219" s="83"/>
      <c r="P219" s="212">
        <f>O219*H219</f>
        <v>0</v>
      </c>
      <c r="Q219" s="212">
        <v>0</v>
      </c>
      <c r="R219" s="212">
        <f>Q219*H219</f>
        <v>0</v>
      </c>
      <c r="S219" s="212">
        <v>0</v>
      </c>
      <c r="T219" s="213">
        <f>S219*H219</f>
        <v>0</v>
      </c>
      <c r="U219" s="37"/>
      <c r="V219" s="37"/>
      <c r="W219" s="37"/>
      <c r="X219" s="37"/>
      <c r="Y219" s="37"/>
      <c r="Z219" s="37"/>
      <c r="AA219" s="37"/>
      <c r="AB219" s="37"/>
      <c r="AC219" s="37"/>
      <c r="AD219" s="37"/>
      <c r="AE219" s="37"/>
      <c r="AR219" s="214" t="s">
        <v>217</v>
      </c>
      <c r="AT219" s="214" t="s">
        <v>544</v>
      </c>
      <c r="AU219" s="214" t="s">
        <v>81</v>
      </c>
      <c r="AY219" s="16" t="s">
        <v>136</v>
      </c>
      <c r="BE219" s="215">
        <f>IF(N219="základní",J219,0)</f>
        <v>0</v>
      </c>
      <c r="BF219" s="215">
        <f>IF(N219="snížená",J219,0)</f>
        <v>0</v>
      </c>
      <c r="BG219" s="215">
        <f>IF(N219="zákl. přenesená",J219,0)</f>
        <v>0</v>
      </c>
      <c r="BH219" s="215">
        <f>IF(N219="sníž. přenesená",J219,0)</f>
        <v>0</v>
      </c>
      <c r="BI219" s="215">
        <f>IF(N219="nulová",J219,0)</f>
        <v>0</v>
      </c>
      <c r="BJ219" s="16" t="s">
        <v>79</v>
      </c>
      <c r="BK219" s="215">
        <f>ROUND(I219*H219,2)</f>
        <v>0</v>
      </c>
      <c r="BL219" s="16" t="s">
        <v>176</v>
      </c>
      <c r="BM219" s="214" t="s">
        <v>441</v>
      </c>
    </row>
    <row r="220" s="2" customFormat="1" ht="16.5" customHeight="1">
      <c r="A220" s="37"/>
      <c r="B220" s="38"/>
      <c r="C220" s="203" t="s">
        <v>289</v>
      </c>
      <c r="D220" s="203" t="s">
        <v>138</v>
      </c>
      <c r="E220" s="204" t="s">
        <v>773</v>
      </c>
      <c r="F220" s="205" t="s">
        <v>774</v>
      </c>
      <c r="G220" s="206" t="s">
        <v>766</v>
      </c>
      <c r="H220" s="237"/>
      <c r="I220" s="208"/>
      <c r="J220" s="209">
        <f>ROUND(I220*H220,2)</f>
        <v>0</v>
      </c>
      <c r="K220" s="205" t="s">
        <v>142</v>
      </c>
      <c r="L220" s="43"/>
      <c r="M220" s="210" t="s">
        <v>19</v>
      </c>
      <c r="N220" s="211" t="s">
        <v>42</v>
      </c>
      <c r="O220" s="83"/>
      <c r="P220" s="212">
        <f>O220*H220</f>
        <v>0</v>
      </c>
      <c r="Q220" s="212">
        <v>0</v>
      </c>
      <c r="R220" s="212">
        <f>Q220*H220</f>
        <v>0</v>
      </c>
      <c r="S220" s="212">
        <v>0</v>
      </c>
      <c r="T220" s="213">
        <f>S220*H220</f>
        <v>0</v>
      </c>
      <c r="U220" s="37"/>
      <c r="V220" s="37"/>
      <c r="W220" s="37"/>
      <c r="X220" s="37"/>
      <c r="Y220" s="37"/>
      <c r="Z220" s="37"/>
      <c r="AA220" s="37"/>
      <c r="AB220" s="37"/>
      <c r="AC220" s="37"/>
      <c r="AD220" s="37"/>
      <c r="AE220" s="37"/>
      <c r="AR220" s="214" t="s">
        <v>176</v>
      </c>
      <c r="AT220" s="214" t="s">
        <v>138</v>
      </c>
      <c r="AU220" s="214" t="s">
        <v>81</v>
      </c>
      <c r="AY220" s="16" t="s">
        <v>136</v>
      </c>
      <c r="BE220" s="215">
        <f>IF(N220="základní",J220,0)</f>
        <v>0</v>
      </c>
      <c r="BF220" s="215">
        <f>IF(N220="snížená",J220,0)</f>
        <v>0</v>
      </c>
      <c r="BG220" s="215">
        <f>IF(N220="zákl. přenesená",J220,0)</f>
        <v>0</v>
      </c>
      <c r="BH220" s="215">
        <f>IF(N220="sníž. přenesená",J220,0)</f>
        <v>0</v>
      </c>
      <c r="BI220" s="215">
        <f>IF(N220="nulová",J220,0)</f>
        <v>0</v>
      </c>
      <c r="BJ220" s="16" t="s">
        <v>79</v>
      </c>
      <c r="BK220" s="215">
        <f>ROUND(I220*H220,2)</f>
        <v>0</v>
      </c>
      <c r="BL220" s="16" t="s">
        <v>176</v>
      </c>
      <c r="BM220" s="214" t="s">
        <v>445</v>
      </c>
    </row>
    <row r="221" s="2" customFormat="1">
      <c r="A221" s="37"/>
      <c r="B221" s="38"/>
      <c r="C221" s="39"/>
      <c r="D221" s="216" t="s">
        <v>144</v>
      </c>
      <c r="E221" s="39"/>
      <c r="F221" s="217" t="s">
        <v>775</v>
      </c>
      <c r="G221" s="39"/>
      <c r="H221" s="39"/>
      <c r="I221" s="218"/>
      <c r="J221" s="39"/>
      <c r="K221" s="39"/>
      <c r="L221" s="43"/>
      <c r="M221" s="219"/>
      <c r="N221" s="220"/>
      <c r="O221" s="83"/>
      <c r="P221" s="83"/>
      <c r="Q221" s="83"/>
      <c r="R221" s="83"/>
      <c r="S221" s="83"/>
      <c r="T221" s="84"/>
      <c r="U221" s="37"/>
      <c r="V221" s="37"/>
      <c r="W221" s="37"/>
      <c r="X221" s="37"/>
      <c r="Y221" s="37"/>
      <c r="Z221" s="37"/>
      <c r="AA221" s="37"/>
      <c r="AB221" s="37"/>
      <c r="AC221" s="37"/>
      <c r="AD221" s="37"/>
      <c r="AE221" s="37"/>
      <c r="AT221" s="16" t="s">
        <v>144</v>
      </c>
      <c r="AU221" s="16" t="s">
        <v>81</v>
      </c>
    </row>
    <row r="222" s="12" customFormat="1" ht="22.8" customHeight="1">
      <c r="A222" s="12"/>
      <c r="B222" s="187"/>
      <c r="C222" s="188"/>
      <c r="D222" s="189" t="s">
        <v>70</v>
      </c>
      <c r="E222" s="201" t="s">
        <v>776</v>
      </c>
      <c r="F222" s="201" t="s">
        <v>777</v>
      </c>
      <c r="G222" s="188"/>
      <c r="H222" s="188"/>
      <c r="I222" s="191"/>
      <c r="J222" s="202">
        <f>BK222</f>
        <v>0</v>
      </c>
      <c r="K222" s="188"/>
      <c r="L222" s="193"/>
      <c r="M222" s="194"/>
      <c r="N222" s="195"/>
      <c r="O222" s="195"/>
      <c r="P222" s="196">
        <f>SUM(P223:P234)</f>
        <v>0</v>
      </c>
      <c r="Q222" s="195"/>
      <c r="R222" s="196">
        <f>SUM(R223:R234)</f>
        <v>0.17939949999999999</v>
      </c>
      <c r="S222" s="195"/>
      <c r="T222" s="197">
        <f>SUM(T223:T234)</f>
        <v>0</v>
      </c>
      <c r="U222" s="12"/>
      <c r="V222" s="12"/>
      <c r="W222" s="12"/>
      <c r="X222" s="12"/>
      <c r="Y222" s="12"/>
      <c r="Z222" s="12"/>
      <c r="AA222" s="12"/>
      <c r="AB222" s="12"/>
      <c r="AC222" s="12"/>
      <c r="AD222" s="12"/>
      <c r="AE222" s="12"/>
      <c r="AR222" s="198" t="s">
        <v>81</v>
      </c>
      <c r="AT222" s="199" t="s">
        <v>70</v>
      </c>
      <c r="AU222" s="199" t="s">
        <v>79</v>
      </c>
      <c r="AY222" s="198" t="s">
        <v>136</v>
      </c>
      <c r="BK222" s="200">
        <f>SUM(BK223:BK234)</f>
        <v>0</v>
      </c>
    </row>
    <row r="223" s="2" customFormat="1" ht="16.5" customHeight="1">
      <c r="A223" s="37"/>
      <c r="B223" s="38"/>
      <c r="C223" s="203" t="s">
        <v>447</v>
      </c>
      <c r="D223" s="203" t="s">
        <v>138</v>
      </c>
      <c r="E223" s="204" t="s">
        <v>778</v>
      </c>
      <c r="F223" s="205" t="s">
        <v>779</v>
      </c>
      <c r="G223" s="206" t="s">
        <v>141</v>
      </c>
      <c r="H223" s="207">
        <v>11.449999999999999</v>
      </c>
      <c r="I223" s="208"/>
      <c r="J223" s="209">
        <f>ROUND(I223*H223,2)</f>
        <v>0</v>
      </c>
      <c r="K223" s="205" t="s">
        <v>142</v>
      </c>
      <c r="L223" s="43"/>
      <c r="M223" s="210" t="s">
        <v>19</v>
      </c>
      <c r="N223" s="211" t="s">
        <v>42</v>
      </c>
      <c r="O223" s="83"/>
      <c r="P223" s="212">
        <f>O223*H223</f>
        <v>0</v>
      </c>
      <c r="Q223" s="212">
        <v>0.00029999999999999997</v>
      </c>
      <c r="R223" s="212">
        <f>Q223*H223</f>
        <v>0.0034349999999999997</v>
      </c>
      <c r="S223" s="212">
        <v>0</v>
      </c>
      <c r="T223" s="213">
        <f>S223*H223</f>
        <v>0</v>
      </c>
      <c r="U223" s="37"/>
      <c r="V223" s="37"/>
      <c r="W223" s="37"/>
      <c r="X223" s="37"/>
      <c r="Y223" s="37"/>
      <c r="Z223" s="37"/>
      <c r="AA223" s="37"/>
      <c r="AB223" s="37"/>
      <c r="AC223" s="37"/>
      <c r="AD223" s="37"/>
      <c r="AE223" s="37"/>
      <c r="AR223" s="214" t="s">
        <v>176</v>
      </c>
      <c r="AT223" s="214" t="s">
        <v>138</v>
      </c>
      <c r="AU223" s="214" t="s">
        <v>81</v>
      </c>
      <c r="AY223" s="16" t="s">
        <v>136</v>
      </c>
      <c r="BE223" s="215">
        <f>IF(N223="základní",J223,0)</f>
        <v>0</v>
      </c>
      <c r="BF223" s="215">
        <f>IF(N223="snížená",J223,0)</f>
        <v>0</v>
      </c>
      <c r="BG223" s="215">
        <f>IF(N223="zákl. přenesená",J223,0)</f>
        <v>0</v>
      </c>
      <c r="BH223" s="215">
        <f>IF(N223="sníž. přenesená",J223,0)</f>
        <v>0</v>
      </c>
      <c r="BI223" s="215">
        <f>IF(N223="nulová",J223,0)</f>
        <v>0</v>
      </c>
      <c r="BJ223" s="16" t="s">
        <v>79</v>
      </c>
      <c r="BK223" s="215">
        <f>ROUND(I223*H223,2)</f>
        <v>0</v>
      </c>
      <c r="BL223" s="16" t="s">
        <v>176</v>
      </c>
      <c r="BM223" s="214" t="s">
        <v>450</v>
      </c>
    </row>
    <row r="224" s="2" customFormat="1">
      <c r="A224" s="37"/>
      <c r="B224" s="38"/>
      <c r="C224" s="39"/>
      <c r="D224" s="216" t="s">
        <v>144</v>
      </c>
      <c r="E224" s="39"/>
      <c r="F224" s="217" t="s">
        <v>780</v>
      </c>
      <c r="G224" s="39"/>
      <c r="H224" s="39"/>
      <c r="I224" s="218"/>
      <c r="J224" s="39"/>
      <c r="K224" s="39"/>
      <c r="L224" s="43"/>
      <c r="M224" s="219"/>
      <c r="N224" s="220"/>
      <c r="O224" s="83"/>
      <c r="P224" s="83"/>
      <c r="Q224" s="83"/>
      <c r="R224" s="83"/>
      <c r="S224" s="83"/>
      <c r="T224" s="84"/>
      <c r="U224" s="37"/>
      <c r="V224" s="37"/>
      <c r="W224" s="37"/>
      <c r="X224" s="37"/>
      <c r="Y224" s="37"/>
      <c r="Z224" s="37"/>
      <c r="AA224" s="37"/>
      <c r="AB224" s="37"/>
      <c r="AC224" s="37"/>
      <c r="AD224" s="37"/>
      <c r="AE224" s="37"/>
      <c r="AT224" s="16" t="s">
        <v>144</v>
      </c>
      <c r="AU224" s="16" t="s">
        <v>81</v>
      </c>
    </row>
    <row r="225" s="2" customFormat="1" ht="24.15" customHeight="1">
      <c r="A225" s="37"/>
      <c r="B225" s="38"/>
      <c r="C225" s="203" t="s">
        <v>296</v>
      </c>
      <c r="D225" s="203" t="s">
        <v>138</v>
      </c>
      <c r="E225" s="204" t="s">
        <v>781</v>
      </c>
      <c r="F225" s="205" t="s">
        <v>782</v>
      </c>
      <c r="G225" s="206" t="s">
        <v>186</v>
      </c>
      <c r="H225" s="207">
        <v>35.899999999999999</v>
      </c>
      <c r="I225" s="208"/>
      <c r="J225" s="209">
        <f>ROUND(I225*H225,2)</f>
        <v>0</v>
      </c>
      <c r="K225" s="205" t="s">
        <v>142</v>
      </c>
      <c r="L225" s="43"/>
      <c r="M225" s="210" t="s">
        <v>19</v>
      </c>
      <c r="N225" s="211" t="s">
        <v>42</v>
      </c>
      <c r="O225" s="83"/>
      <c r="P225" s="212">
        <f>O225*H225</f>
        <v>0</v>
      </c>
      <c r="Q225" s="212">
        <v>0.0010200000000000001</v>
      </c>
      <c r="R225" s="212">
        <f>Q225*H225</f>
        <v>0.036617999999999998</v>
      </c>
      <c r="S225" s="212">
        <v>0</v>
      </c>
      <c r="T225" s="213">
        <f>S225*H225</f>
        <v>0</v>
      </c>
      <c r="U225" s="37"/>
      <c r="V225" s="37"/>
      <c r="W225" s="37"/>
      <c r="X225" s="37"/>
      <c r="Y225" s="37"/>
      <c r="Z225" s="37"/>
      <c r="AA225" s="37"/>
      <c r="AB225" s="37"/>
      <c r="AC225" s="37"/>
      <c r="AD225" s="37"/>
      <c r="AE225" s="37"/>
      <c r="AR225" s="214" t="s">
        <v>176</v>
      </c>
      <c r="AT225" s="214" t="s">
        <v>138</v>
      </c>
      <c r="AU225" s="214" t="s">
        <v>81</v>
      </c>
      <c r="AY225" s="16" t="s">
        <v>136</v>
      </c>
      <c r="BE225" s="215">
        <f>IF(N225="základní",J225,0)</f>
        <v>0</v>
      </c>
      <c r="BF225" s="215">
        <f>IF(N225="snížená",J225,0)</f>
        <v>0</v>
      </c>
      <c r="BG225" s="215">
        <f>IF(N225="zákl. přenesená",J225,0)</f>
        <v>0</v>
      </c>
      <c r="BH225" s="215">
        <f>IF(N225="sníž. přenesená",J225,0)</f>
        <v>0</v>
      </c>
      <c r="BI225" s="215">
        <f>IF(N225="nulová",J225,0)</f>
        <v>0</v>
      </c>
      <c r="BJ225" s="16" t="s">
        <v>79</v>
      </c>
      <c r="BK225" s="215">
        <f>ROUND(I225*H225,2)</f>
        <v>0</v>
      </c>
      <c r="BL225" s="16" t="s">
        <v>176</v>
      </c>
      <c r="BM225" s="214" t="s">
        <v>454</v>
      </c>
    </row>
    <row r="226" s="2" customFormat="1">
      <c r="A226" s="37"/>
      <c r="B226" s="38"/>
      <c r="C226" s="39"/>
      <c r="D226" s="216" t="s">
        <v>144</v>
      </c>
      <c r="E226" s="39"/>
      <c r="F226" s="217" t="s">
        <v>783</v>
      </c>
      <c r="G226" s="39"/>
      <c r="H226" s="39"/>
      <c r="I226" s="218"/>
      <c r="J226" s="39"/>
      <c r="K226" s="39"/>
      <c r="L226" s="43"/>
      <c r="M226" s="219"/>
      <c r="N226" s="220"/>
      <c r="O226" s="83"/>
      <c r="P226" s="83"/>
      <c r="Q226" s="83"/>
      <c r="R226" s="83"/>
      <c r="S226" s="83"/>
      <c r="T226" s="84"/>
      <c r="U226" s="37"/>
      <c r="V226" s="37"/>
      <c r="W226" s="37"/>
      <c r="X226" s="37"/>
      <c r="Y226" s="37"/>
      <c r="Z226" s="37"/>
      <c r="AA226" s="37"/>
      <c r="AB226" s="37"/>
      <c r="AC226" s="37"/>
      <c r="AD226" s="37"/>
      <c r="AE226" s="37"/>
      <c r="AT226" s="16" t="s">
        <v>144</v>
      </c>
      <c r="AU226" s="16" t="s">
        <v>81</v>
      </c>
    </row>
    <row r="227" s="2" customFormat="1" ht="16.5" customHeight="1">
      <c r="A227" s="37"/>
      <c r="B227" s="38"/>
      <c r="C227" s="227" t="s">
        <v>456</v>
      </c>
      <c r="D227" s="227" t="s">
        <v>544</v>
      </c>
      <c r="E227" s="228" t="s">
        <v>784</v>
      </c>
      <c r="F227" s="229" t="s">
        <v>785</v>
      </c>
      <c r="G227" s="230" t="s">
        <v>141</v>
      </c>
      <c r="H227" s="231">
        <v>6.4619999999999997</v>
      </c>
      <c r="I227" s="232"/>
      <c r="J227" s="233">
        <f>ROUND(I227*H227,2)</f>
        <v>0</v>
      </c>
      <c r="K227" s="229" t="s">
        <v>19</v>
      </c>
      <c r="L227" s="234"/>
      <c r="M227" s="235" t="s">
        <v>19</v>
      </c>
      <c r="N227" s="236" t="s">
        <v>42</v>
      </c>
      <c r="O227" s="83"/>
      <c r="P227" s="212">
        <f>O227*H227</f>
        <v>0</v>
      </c>
      <c r="Q227" s="212">
        <v>0</v>
      </c>
      <c r="R227" s="212">
        <f>Q227*H227</f>
        <v>0</v>
      </c>
      <c r="S227" s="212">
        <v>0</v>
      </c>
      <c r="T227" s="213">
        <f>S227*H227</f>
        <v>0</v>
      </c>
      <c r="U227" s="37"/>
      <c r="V227" s="37"/>
      <c r="W227" s="37"/>
      <c r="X227" s="37"/>
      <c r="Y227" s="37"/>
      <c r="Z227" s="37"/>
      <c r="AA227" s="37"/>
      <c r="AB227" s="37"/>
      <c r="AC227" s="37"/>
      <c r="AD227" s="37"/>
      <c r="AE227" s="37"/>
      <c r="AR227" s="214" t="s">
        <v>217</v>
      </c>
      <c r="AT227" s="214" t="s">
        <v>544</v>
      </c>
      <c r="AU227" s="214" t="s">
        <v>81</v>
      </c>
      <c r="AY227" s="16" t="s">
        <v>136</v>
      </c>
      <c r="BE227" s="215">
        <f>IF(N227="základní",J227,0)</f>
        <v>0</v>
      </c>
      <c r="BF227" s="215">
        <f>IF(N227="snížená",J227,0)</f>
        <v>0</v>
      </c>
      <c r="BG227" s="215">
        <f>IF(N227="zákl. přenesená",J227,0)</f>
        <v>0</v>
      </c>
      <c r="BH227" s="215">
        <f>IF(N227="sníž. přenesená",J227,0)</f>
        <v>0</v>
      </c>
      <c r="BI227" s="215">
        <f>IF(N227="nulová",J227,0)</f>
        <v>0</v>
      </c>
      <c r="BJ227" s="16" t="s">
        <v>79</v>
      </c>
      <c r="BK227" s="215">
        <f>ROUND(I227*H227,2)</f>
        <v>0</v>
      </c>
      <c r="BL227" s="16" t="s">
        <v>176</v>
      </c>
      <c r="BM227" s="214" t="s">
        <v>459</v>
      </c>
    </row>
    <row r="228" s="2" customFormat="1" ht="21.75" customHeight="1">
      <c r="A228" s="37"/>
      <c r="B228" s="38"/>
      <c r="C228" s="203" t="s">
        <v>302</v>
      </c>
      <c r="D228" s="203" t="s">
        <v>138</v>
      </c>
      <c r="E228" s="204" t="s">
        <v>786</v>
      </c>
      <c r="F228" s="205" t="s">
        <v>787</v>
      </c>
      <c r="G228" s="206" t="s">
        <v>141</v>
      </c>
      <c r="H228" s="207">
        <v>11.449999999999999</v>
      </c>
      <c r="I228" s="208"/>
      <c r="J228" s="209">
        <f>ROUND(I228*H228,2)</f>
        <v>0</v>
      </c>
      <c r="K228" s="205" t="s">
        <v>142</v>
      </c>
      <c r="L228" s="43"/>
      <c r="M228" s="210" t="s">
        <v>19</v>
      </c>
      <c r="N228" s="211" t="s">
        <v>42</v>
      </c>
      <c r="O228" s="83"/>
      <c r="P228" s="212">
        <f>O228*H228</f>
        <v>0</v>
      </c>
      <c r="Q228" s="212">
        <v>0.0060000000000000001</v>
      </c>
      <c r="R228" s="212">
        <f>Q228*H228</f>
        <v>0.068699999999999997</v>
      </c>
      <c r="S228" s="212">
        <v>0</v>
      </c>
      <c r="T228" s="213">
        <f>S228*H228</f>
        <v>0</v>
      </c>
      <c r="U228" s="37"/>
      <c r="V228" s="37"/>
      <c r="W228" s="37"/>
      <c r="X228" s="37"/>
      <c r="Y228" s="37"/>
      <c r="Z228" s="37"/>
      <c r="AA228" s="37"/>
      <c r="AB228" s="37"/>
      <c r="AC228" s="37"/>
      <c r="AD228" s="37"/>
      <c r="AE228" s="37"/>
      <c r="AR228" s="214" t="s">
        <v>176</v>
      </c>
      <c r="AT228" s="214" t="s">
        <v>138</v>
      </c>
      <c r="AU228" s="214" t="s">
        <v>81</v>
      </c>
      <c r="AY228" s="16" t="s">
        <v>136</v>
      </c>
      <c r="BE228" s="215">
        <f>IF(N228="základní",J228,0)</f>
        <v>0</v>
      </c>
      <c r="BF228" s="215">
        <f>IF(N228="snížená",J228,0)</f>
        <v>0</v>
      </c>
      <c r="BG228" s="215">
        <f>IF(N228="zákl. přenesená",J228,0)</f>
        <v>0</v>
      </c>
      <c r="BH228" s="215">
        <f>IF(N228="sníž. přenesená",J228,0)</f>
        <v>0</v>
      </c>
      <c r="BI228" s="215">
        <f>IF(N228="nulová",J228,0)</f>
        <v>0</v>
      </c>
      <c r="BJ228" s="16" t="s">
        <v>79</v>
      </c>
      <c r="BK228" s="215">
        <f>ROUND(I228*H228,2)</f>
        <v>0</v>
      </c>
      <c r="BL228" s="16" t="s">
        <v>176</v>
      </c>
      <c r="BM228" s="214" t="s">
        <v>465</v>
      </c>
    </row>
    <row r="229" s="2" customFormat="1">
      <c r="A229" s="37"/>
      <c r="B229" s="38"/>
      <c r="C229" s="39"/>
      <c r="D229" s="216" t="s">
        <v>144</v>
      </c>
      <c r="E229" s="39"/>
      <c r="F229" s="217" t="s">
        <v>788</v>
      </c>
      <c r="G229" s="39"/>
      <c r="H229" s="39"/>
      <c r="I229" s="218"/>
      <c r="J229" s="39"/>
      <c r="K229" s="39"/>
      <c r="L229" s="43"/>
      <c r="M229" s="219"/>
      <c r="N229" s="220"/>
      <c r="O229" s="83"/>
      <c r="P229" s="83"/>
      <c r="Q229" s="83"/>
      <c r="R229" s="83"/>
      <c r="S229" s="83"/>
      <c r="T229" s="84"/>
      <c r="U229" s="37"/>
      <c r="V229" s="37"/>
      <c r="W229" s="37"/>
      <c r="X229" s="37"/>
      <c r="Y229" s="37"/>
      <c r="Z229" s="37"/>
      <c r="AA229" s="37"/>
      <c r="AB229" s="37"/>
      <c r="AC229" s="37"/>
      <c r="AD229" s="37"/>
      <c r="AE229" s="37"/>
      <c r="AT229" s="16" t="s">
        <v>144</v>
      </c>
      <c r="AU229" s="16" t="s">
        <v>81</v>
      </c>
    </row>
    <row r="230" s="2" customFormat="1" ht="24.15" customHeight="1">
      <c r="A230" s="37"/>
      <c r="B230" s="38"/>
      <c r="C230" s="203" t="s">
        <v>467</v>
      </c>
      <c r="D230" s="203" t="s">
        <v>138</v>
      </c>
      <c r="E230" s="204" t="s">
        <v>789</v>
      </c>
      <c r="F230" s="205" t="s">
        <v>790</v>
      </c>
      <c r="G230" s="206" t="s">
        <v>141</v>
      </c>
      <c r="H230" s="207">
        <v>11.449999999999999</v>
      </c>
      <c r="I230" s="208"/>
      <c r="J230" s="209">
        <f>ROUND(I230*H230,2)</f>
        <v>0</v>
      </c>
      <c r="K230" s="205" t="s">
        <v>142</v>
      </c>
      <c r="L230" s="43"/>
      <c r="M230" s="210" t="s">
        <v>19</v>
      </c>
      <c r="N230" s="211" t="s">
        <v>42</v>
      </c>
      <c r="O230" s="83"/>
      <c r="P230" s="212">
        <f>O230*H230</f>
        <v>0</v>
      </c>
      <c r="Q230" s="212">
        <v>0.0061700000000000001</v>
      </c>
      <c r="R230" s="212">
        <f>Q230*H230</f>
        <v>0.070646500000000001</v>
      </c>
      <c r="S230" s="212">
        <v>0</v>
      </c>
      <c r="T230" s="213">
        <f>S230*H230</f>
        <v>0</v>
      </c>
      <c r="U230" s="37"/>
      <c r="V230" s="37"/>
      <c r="W230" s="37"/>
      <c r="X230" s="37"/>
      <c r="Y230" s="37"/>
      <c r="Z230" s="37"/>
      <c r="AA230" s="37"/>
      <c r="AB230" s="37"/>
      <c r="AC230" s="37"/>
      <c r="AD230" s="37"/>
      <c r="AE230" s="37"/>
      <c r="AR230" s="214" t="s">
        <v>176</v>
      </c>
      <c r="AT230" s="214" t="s">
        <v>138</v>
      </c>
      <c r="AU230" s="214" t="s">
        <v>81</v>
      </c>
      <c r="AY230" s="16" t="s">
        <v>136</v>
      </c>
      <c r="BE230" s="215">
        <f>IF(N230="základní",J230,0)</f>
        <v>0</v>
      </c>
      <c r="BF230" s="215">
        <f>IF(N230="snížená",J230,0)</f>
        <v>0</v>
      </c>
      <c r="BG230" s="215">
        <f>IF(N230="zákl. přenesená",J230,0)</f>
        <v>0</v>
      </c>
      <c r="BH230" s="215">
        <f>IF(N230="sníž. přenesená",J230,0)</f>
        <v>0</v>
      </c>
      <c r="BI230" s="215">
        <f>IF(N230="nulová",J230,0)</f>
        <v>0</v>
      </c>
      <c r="BJ230" s="16" t="s">
        <v>79</v>
      </c>
      <c r="BK230" s="215">
        <f>ROUND(I230*H230,2)</f>
        <v>0</v>
      </c>
      <c r="BL230" s="16" t="s">
        <v>176</v>
      </c>
      <c r="BM230" s="214" t="s">
        <v>470</v>
      </c>
    </row>
    <row r="231" s="2" customFormat="1">
      <c r="A231" s="37"/>
      <c r="B231" s="38"/>
      <c r="C231" s="39"/>
      <c r="D231" s="216" t="s">
        <v>144</v>
      </c>
      <c r="E231" s="39"/>
      <c r="F231" s="217" t="s">
        <v>791</v>
      </c>
      <c r="G231" s="39"/>
      <c r="H231" s="39"/>
      <c r="I231" s="218"/>
      <c r="J231" s="39"/>
      <c r="K231" s="39"/>
      <c r="L231" s="43"/>
      <c r="M231" s="219"/>
      <c r="N231" s="220"/>
      <c r="O231" s="83"/>
      <c r="P231" s="83"/>
      <c r="Q231" s="83"/>
      <c r="R231" s="83"/>
      <c r="S231" s="83"/>
      <c r="T231" s="84"/>
      <c r="U231" s="37"/>
      <c r="V231" s="37"/>
      <c r="W231" s="37"/>
      <c r="X231" s="37"/>
      <c r="Y231" s="37"/>
      <c r="Z231" s="37"/>
      <c r="AA231" s="37"/>
      <c r="AB231" s="37"/>
      <c r="AC231" s="37"/>
      <c r="AD231" s="37"/>
      <c r="AE231" s="37"/>
      <c r="AT231" s="16" t="s">
        <v>144</v>
      </c>
      <c r="AU231" s="16" t="s">
        <v>81</v>
      </c>
    </row>
    <row r="232" s="2" customFormat="1" ht="16.5" customHeight="1">
      <c r="A232" s="37"/>
      <c r="B232" s="38"/>
      <c r="C232" s="227" t="s">
        <v>307</v>
      </c>
      <c r="D232" s="227" t="s">
        <v>544</v>
      </c>
      <c r="E232" s="228" t="s">
        <v>792</v>
      </c>
      <c r="F232" s="229" t="s">
        <v>793</v>
      </c>
      <c r="G232" s="230" t="s">
        <v>141</v>
      </c>
      <c r="H232" s="231">
        <v>11.449999999999999</v>
      </c>
      <c r="I232" s="232"/>
      <c r="J232" s="233">
        <f>ROUND(I232*H232,2)</f>
        <v>0</v>
      </c>
      <c r="K232" s="229" t="s">
        <v>19</v>
      </c>
      <c r="L232" s="234"/>
      <c r="M232" s="235" t="s">
        <v>19</v>
      </c>
      <c r="N232" s="236" t="s">
        <v>42</v>
      </c>
      <c r="O232" s="83"/>
      <c r="P232" s="212">
        <f>O232*H232</f>
        <v>0</v>
      </c>
      <c r="Q232" s="212">
        <v>0</v>
      </c>
      <c r="R232" s="212">
        <f>Q232*H232</f>
        <v>0</v>
      </c>
      <c r="S232" s="212">
        <v>0</v>
      </c>
      <c r="T232" s="213">
        <f>S232*H232</f>
        <v>0</v>
      </c>
      <c r="U232" s="37"/>
      <c r="V232" s="37"/>
      <c r="W232" s="37"/>
      <c r="X232" s="37"/>
      <c r="Y232" s="37"/>
      <c r="Z232" s="37"/>
      <c r="AA232" s="37"/>
      <c r="AB232" s="37"/>
      <c r="AC232" s="37"/>
      <c r="AD232" s="37"/>
      <c r="AE232" s="37"/>
      <c r="AR232" s="214" t="s">
        <v>217</v>
      </c>
      <c r="AT232" s="214" t="s">
        <v>544</v>
      </c>
      <c r="AU232" s="214" t="s">
        <v>81</v>
      </c>
      <c r="AY232" s="16" t="s">
        <v>136</v>
      </c>
      <c r="BE232" s="215">
        <f>IF(N232="základní",J232,0)</f>
        <v>0</v>
      </c>
      <c r="BF232" s="215">
        <f>IF(N232="snížená",J232,0)</f>
        <v>0</v>
      </c>
      <c r="BG232" s="215">
        <f>IF(N232="zákl. přenesená",J232,0)</f>
        <v>0</v>
      </c>
      <c r="BH232" s="215">
        <f>IF(N232="sníž. přenesená",J232,0)</f>
        <v>0</v>
      </c>
      <c r="BI232" s="215">
        <f>IF(N232="nulová",J232,0)</f>
        <v>0</v>
      </c>
      <c r="BJ232" s="16" t="s">
        <v>79</v>
      </c>
      <c r="BK232" s="215">
        <f>ROUND(I232*H232,2)</f>
        <v>0</v>
      </c>
      <c r="BL232" s="16" t="s">
        <v>176</v>
      </c>
      <c r="BM232" s="214" t="s">
        <v>474</v>
      </c>
    </row>
    <row r="233" s="2" customFormat="1" ht="16.5" customHeight="1">
      <c r="A233" s="37"/>
      <c r="B233" s="38"/>
      <c r="C233" s="203" t="s">
        <v>476</v>
      </c>
      <c r="D233" s="203" t="s">
        <v>138</v>
      </c>
      <c r="E233" s="204" t="s">
        <v>794</v>
      </c>
      <c r="F233" s="205" t="s">
        <v>795</v>
      </c>
      <c r="G233" s="206" t="s">
        <v>216</v>
      </c>
      <c r="H233" s="207">
        <v>0.17899999999999999</v>
      </c>
      <c r="I233" s="208"/>
      <c r="J233" s="209">
        <f>ROUND(I233*H233,2)</f>
        <v>0</v>
      </c>
      <c r="K233" s="205" t="s">
        <v>142</v>
      </c>
      <c r="L233" s="43"/>
      <c r="M233" s="210" t="s">
        <v>19</v>
      </c>
      <c r="N233" s="211" t="s">
        <v>42</v>
      </c>
      <c r="O233" s="83"/>
      <c r="P233" s="212">
        <f>O233*H233</f>
        <v>0</v>
      </c>
      <c r="Q233" s="212">
        <v>0</v>
      </c>
      <c r="R233" s="212">
        <f>Q233*H233</f>
        <v>0</v>
      </c>
      <c r="S233" s="212">
        <v>0</v>
      </c>
      <c r="T233" s="213">
        <f>S233*H233</f>
        <v>0</v>
      </c>
      <c r="U233" s="37"/>
      <c r="V233" s="37"/>
      <c r="W233" s="37"/>
      <c r="X233" s="37"/>
      <c r="Y233" s="37"/>
      <c r="Z233" s="37"/>
      <c r="AA233" s="37"/>
      <c r="AB233" s="37"/>
      <c r="AC233" s="37"/>
      <c r="AD233" s="37"/>
      <c r="AE233" s="37"/>
      <c r="AR233" s="214" t="s">
        <v>176</v>
      </c>
      <c r="AT233" s="214" t="s">
        <v>138</v>
      </c>
      <c r="AU233" s="214" t="s">
        <v>81</v>
      </c>
      <c r="AY233" s="16" t="s">
        <v>136</v>
      </c>
      <c r="BE233" s="215">
        <f>IF(N233="základní",J233,0)</f>
        <v>0</v>
      </c>
      <c r="BF233" s="215">
        <f>IF(N233="snížená",J233,0)</f>
        <v>0</v>
      </c>
      <c r="BG233" s="215">
        <f>IF(N233="zákl. přenesená",J233,0)</f>
        <v>0</v>
      </c>
      <c r="BH233" s="215">
        <f>IF(N233="sníž. přenesená",J233,0)</f>
        <v>0</v>
      </c>
      <c r="BI233" s="215">
        <f>IF(N233="nulová",J233,0)</f>
        <v>0</v>
      </c>
      <c r="BJ233" s="16" t="s">
        <v>79</v>
      </c>
      <c r="BK233" s="215">
        <f>ROUND(I233*H233,2)</f>
        <v>0</v>
      </c>
      <c r="BL233" s="16" t="s">
        <v>176</v>
      </c>
      <c r="BM233" s="214" t="s">
        <v>479</v>
      </c>
    </row>
    <row r="234" s="2" customFormat="1">
      <c r="A234" s="37"/>
      <c r="B234" s="38"/>
      <c r="C234" s="39"/>
      <c r="D234" s="216" t="s">
        <v>144</v>
      </c>
      <c r="E234" s="39"/>
      <c r="F234" s="217" t="s">
        <v>796</v>
      </c>
      <c r="G234" s="39"/>
      <c r="H234" s="39"/>
      <c r="I234" s="218"/>
      <c r="J234" s="39"/>
      <c r="K234" s="39"/>
      <c r="L234" s="43"/>
      <c r="M234" s="219"/>
      <c r="N234" s="220"/>
      <c r="O234" s="83"/>
      <c r="P234" s="83"/>
      <c r="Q234" s="83"/>
      <c r="R234" s="83"/>
      <c r="S234" s="83"/>
      <c r="T234" s="84"/>
      <c r="U234" s="37"/>
      <c r="V234" s="37"/>
      <c r="W234" s="37"/>
      <c r="X234" s="37"/>
      <c r="Y234" s="37"/>
      <c r="Z234" s="37"/>
      <c r="AA234" s="37"/>
      <c r="AB234" s="37"/>
      <c r="AC234" s="37"/>
      <c r="AD234" s="37"/>
      <c r="AE234" s="37"/>
      <c r="AT234" s="16" t="s">
        <v>144</v>
      </c>
      <c r="AU234" s="16" t="s">
        <v>81</v>
      </c>
    </row>
    <row r="235" s="12" customFormat="1" ht="25.92" customHeight="1">
      <c r="A235" s="12"/>
      <c r="B235" s="187"/>
      <c r="C235" s="188"/>
      <c r="D235" s="189" t="s">
        <v>70</v>
      </c>
      <c r="E235" s="190" t="s">
        <v>544</v>
      </c>
      <c r="F235" s="190" t="s">
        <v>545</v>
      </c>
      <c r="G235" s="188"/>
      <c r="H235" s="188"/>
      <c r="I235" s="191"/>
      <c r="J235" s="192">
        <f>BK235</f>
        <v>0</v>
      </c>
      <c r="K235" s="188"/>
      <c r="L235" s="193"/>
      <c r="M235" s="194"/>
      <c r="N235" s="195"/>
      <c r="O235" s="195"/>
      <c r="P235" s="196">
        <f>P236+P277</f>
        <v>0</v>
      </c>
      <c r="Q235" s="195"/>
      <c r="R235" s="196">
        <f>R236+R277</f>
        <v>10.07117</v>
      </c>
      <c r="S235" s="195"/>
      <c r="T235" s="197">
        <f>T236+T277</f>
        <v>0</v>
      </c>
      <c r="U235" s="12"/>
      <c r="V235" s="12"/>
      <c r="W235" s="12"/>
      <c r="X235" s="12"/>
      <c r="Y235" s="12"/>
      <c r="Z235" s="12"/>
      <c r="AA235" s="12"/>
      <c r="AB235" s="12"/>
      <c r="AC235" s="12"/>
      <c r="AD235" s="12"/>
      <c r="AE235" s="12"/>
      <c r="AR235" s="198" t="s">
        <v>150</v>
      </c>
      <c r="AT235" s="199" t="s">
        <v>70</v>
      </c>
      <c r="AU235" s="199" t="s">
        <v>71</v>
      </c>
      <c r="AY235" s="198" t="s">
        <v>136</v>
      </c>
      <c r="BK235" s="200">
        <f>BK236+BK277</f>
        <v>0</v>
      </c>
    </row>
    <row r="236" s="12" customFormat="1" ht="22.8" customHeight="1">
      <c r="A236" s="12"/>
      <c r="B236" s="187"/>
      <c r="C236" s="188"/>
      <c r="D236" s="189" t="s">
        <v>70</v>
      </c>
      <c r="E236" s="201" t="s">
        <v>546</v>
      </c>
      <c r="F236" s="201" t="s">
        <v>547</v>
      </c>
      <c r="G236" s="188"/>
      <c r="H236" s="188"/>
      <c r="I236" s="191"/>
      <c r="J236" s="202">
        <f>BK236</f>
        <v>0</v>
      </c>
      <c r="K236" s="188"/>
      <c r="L236" s="193"/>
      <c r="M236" s="194"/>
      <c r="N236" s="195"/>
      <c r="O236" s="195"/>
      <c r="P236" s="196">
        <f>SUM(P237:P276)</f>
        <v>0</v>
      </c>
      <c r="Q236" s="195"/>
      <c r="R236" s="196">
        <f>SUM(R237:R276)</f>
        <v>0.25206000000000001</v>
      </c>
      <c r="S236" s="195"/>
      <c r="T236" s="197">
        <f>SUM(T237:T276)</f>
        <v>0</v>
      </c>
      <c r="U236" s="12"/>
      <c r="V236" s="12"/>
      <c r="W236" s="12"/>
      <c r="X236" s="12"/>
      <c r="Y236" s="12"/>
      <c r="Z236" s="12"/>
      <c r="AA236" s="12"/>
      <c r="AB236" s="12"/>
      <c r="AC236" s="12"/>
      <c r="AD236" s="12"/>
      <c r="AE236" s="12"/>
      <c r="AR236" s="198" t="s">
        <v>150</v>
      </c>
      <c r="AT236" s="199" t="s">
        <v>70</v>
      </c>
      <c r="AU236" s="199" t="s">
        <v>79</v>
      </c>
      <c r="AY236" s="198" t="s">
        <v>136</v>
      </c>
      <c r="BK236" s="200">
        <f>SUM(BK237:BK276)</f>
        <v>0</v>
      </c>
    </row>
    <row r="237" s="2" customFormat="1" ht="21.75" customHeight="1">
      <c r="A237" s="37"/>
      <c r="B237" s="38"/>
      <c r="C237" s="203" t="s">
        <v>312</v>
      </c>
      <c r="D237" s="203" t="s">
        <v>138</v>
      </c>
      <c r="E237" s="204" t="s">
        <v>797</v>
      </c>
      <c r="F237" s="205" t="s">
        <v>798</v>
      </c>
      <c r="G237" s="206" t="s">
        <v>186</v>
      </c>
      <c r="H237" s="207">
        <v>55.799999999999997</v>
      </c>
      <c r="I237" s="208"/>
      <c r="J237" s="209">
        <f>ROUND(I237*H237,2)</f>
        <v>0</v>
      </c>
      <c r="K237" s="205" t="s">
        <v>142</v>
      </c>
      <c r="L237" s="43"/>
      <c r="M237" s="210" t="s">
        <v>19</v>
      </c>
      <c r="N237" s="211" t="s">
        <v>42</v>
      </c>
      <c r="O237" s="83"/>
      <c r="P237" s="212">
        <f>O237*H237</f>
        <v>0</v>
      </c>
      <c r="Q237" s="212">
        <v>0</v>
      </c>
      <c r="R237" s="212">
        <f>Q237*H237</f>
        <v>0</v>
      </c>
      <c r="S237" s="212">
        <v>0</v>
      </c>
      <c r="T237" s="213">
        <f>S237*H237</f>
        <v>0</v>
      </c>
      <c r="U237" s="37"/>
      <c r="V237" s="37"/>
      <c r="W237" s="37"/>
      <c r="X237" s="37"/>
      <c r="Y237" s="37"/>
      <c r="Z237" s="37"/>
      <c r="AA237" s="37"/>
      <c r="AB237" s="37"/>
      <c r="AC237" s="37"/>
      <c r="AD237" s="37"/>
      <c r="AE237" s="37"/>
      <c r="AR237" s="214" t="s">
        <v>296</v>
      </c>
      <c r="AT237" s="214" t="s">
        <v>138</v>
      </c>
      <c r="AU237" s="214" t="s">
        <v>81</v>
      </c>
      <c r="AY237" s="16" t="s">
        <v>136</v>
      </c>
      <c r="BE237" s="215">
        <f>IF(N237="základní",J237,0)</f>
        <v>0</v>
      </c>
      <c r="BF237" s="215">
        <f>IF(N237="snížená",J237,0)</f>
        <v>0</v>
      </c>
      <c r="BG237" s="215">
        <f>IF(N237="zákl. přenesená",J237,0)</f>
        <v>0</v>
      </c>
      <c r="BH237" s="215">
        <f>IF(N237="sníž. přenesená",J237,0)</f>
        <v>0</v>
      </c>
      <c r="BI237" s="215">
        <f>IF(N237="nulová",J237,0)</f>
        <v>0</v>
      </c>
      <c r="BJ237" s="16" t="s">
        <v>79</v>
      </c>
      <c r="BK237" s="215">
        <f>ROUND(I237*H237,2)</f>
        <v>0</v>
      </c>
      <c r="BL237" s="16" t="s">
        <v>296</v>
      </c>
      <c r="BM237" s="214" t="s">
        <v>483</v>
      </c>
    </row>
    <row r="238" s="2" customFormat="1">
      <c r="A238" s="37"/>
      <c r="B238" s="38"/>
      <c r="C238" s="39"/>
      <c r="D238" s="216" t="s">
        <v>144</v>
      </c>
      <c r="E238" s="39"/>
      <c r="F238" s="217" t="s">
        <v>799</v>
      </c>
      <c r="G238" s="39"/>
      <c r="H238" s="39"/>
      <c r="I238" s="218"/>
      <c r="J238" s="39"/>
      <c r="K238" s="39"/>
      <c r="L238" s="43"/>
      <c r="M238" s="219"/>
      <c r="N238" s="220"/>
      <c r="O238" s="83"/>
      <c r="P238" s="83"/>
      <c r="Q238" s="83"/>
      <c r="R238" s="83"/>
      <c r="S238" s="83"/>
      <c r="T238" s="84"/>
      <c r="U238" s="37"/>
      <c r="V238" s="37"/>
      <c r="W238" s="37"/>
      <c r="X238" s="37"/>
      <c r="Y238" s="37"/>
      <c r="Z238" s="37"/>
      <c r="AA238" s="37"/>
      <c r="AB238" s="37"/>
      <c r="AC238" s="37"/>
      <c r="AD238" s="37"/>
      <c r="AE238" s="37"/>
      <c r="AT238" s="16" t="s">
        <v>144</v>
      </c>
      <c r="AU238" s="16" t="s">
        <v>81</v>
      </c>
    </row>
    <row r="239" s="2" customFormat="1" ht="16.5" customHeight="1">
      <c r="A239" s="37"/>
      <c r="B239" s="38"/>
      <c r="C239" s="227" t="s">
        <v>485</v>
      </c>
      <c r="D239" s="227" t="s">
        <v>544</v>
      </c>
      <c r="E239" s="228" t="s">
        <v>800</v>
      </c>
      <c r="F239" s="229" t="s">
        <v>801</v>
      </c>
      <c r="G239" s="230" t="s">
        <v>530</v>
      </c>
      <c r="H239" s="231">
        <v>53.140000000000001</v>
      </c>
      <c r="I239" s="232"/>
      <c r="J239" s="233">
        <f>ROUND(I239*H239,2)</f>
        <v>0</v>
      </c>
      <c r="K239" s="229" t="s">
        <v>142</v>
      </c>
      <c r="L239" s="234"/>
      <c r="M239" s="235" t="s">
        <v>19</v>
      </c>
      <c r="N239" s="236" t="s">
        <v>42</v>
      </c>
      <c r="O239" s="83"/>
      <c r="P239" s="212">
        <f>O239*H239</f>
        <v>0</v>
      </c>
      <c r="Q239" s="212">
        <v>0.001</v>
      </c>
      <c r="R239" s="212">
        <f>Q239*H239</f>
        <v>0.05314</v>
      </c>
      <c r="S239" s="212">
        <v>0</v>
      </c>
      <c r="T239" s="213">
        <f>S239*H239</f>
        <v>0</v>
      </c>
      <c r="U239" s="37"/>
      <c r="V239" s="37"/>
      <c r="W239" s="37"/>
      <c r="X239" s="37"/>
      <c r="Y239" s="37"/>
      <c r="Z239" s="37"/>
      <c r="AA239" s="37"/>
      <c r="AB239" s="37"/>
      <c r="AC239" s="37"/>
      <c r="AD239" s="37"/>
      <c r="AE239" s="37"/>
      <c r="AR239" s="214" t="s">
        <v>802</v>
      </c>
      <c r="AT239" s="214" t="s">
        <v>544</v>
      </c>
      <c r="AU239" s="214" t="s">
        <v>81</v>
      </c>
      <c r="AY239" s="16" t="s">
        <v>136</v>
      </c>
      <c r="BE239" s="215">
        <f>IF(N239="základní",J239,0)</f>
        <v>0</v>
      </c>
      <c r="BF239" s="215">
        <f>IF(N239="snížená",J239,0)</f>
        <v>0</v>
      </c>
      <c r="BG239" s="215">
        <f>IF(N239="zákl. přenesená",J239,0)</f>
        <v>0</v>
      </c>
      <c r="BH239" s="215">
        <f>IF(N239="sníž. přenesená",J239,0)</f>
        <v>0</v>
      </c>
      <c r="BI239" s="215">
        <f>IF(N239="nulová",J239,0)</f>
        <v>0</v>
      </c>
      <c r="BJ239" s="16" t="s">
        <v>79</v>
      </c>
      <c r="BK239" s="215">
        <f>ROUND(I239*H239,2)</f>
        <v>0</v>
      </c>
      <c r="BL239" s="16" t="s">
        <v>296</v>
      </c>
      <c r="BM239" s="214" t="s">
        <v>488</v>
      </c>
    </row>
    <row r="240" s="2" customFormat="1" ht="16.5" customHeight="1">
      <c r="A240" s="37"/>
      <c r="B240" s="38"/>
      <c r="C240" s="227" t="s">
        <v>316</v>
      </c>
      <c r="D240" s="227" t="s">
        <v>544</v>
      </c>
      <c r="E240" s="228" t="s">
        <v>803</v>
      </c>
      <c r="F240" s="229" t="s">
        <v>804</v>
      </c>
      <c r="G240" s="230" t="s">
        <v>330</v>
      </c>
      <c r="H240" s="231">
        <v>4</v>
      </c>
      <c r="I240" s="232"/>
      <c r="J240" s="233">
        <f>ROUND(I240*H240,2)</f>
        <v>0</v>
      </c>
      <c r="K240" s="229" t="s">
        <v>142</v>
      </c>
      <c r="L240" s="234"/>
      <c r="M240" s="235" t="s">
        <v>19</v>
      </c>
      <c r="N240" s="236" t="s">
        <v>42</v>
      </c>
      <c r="O240" s="83"/>
      <c r="P240" s="212">
        <f>O240*H240</f>
        <v>0</v>
      </c>
      <c r="Q240" s="212">
        <v>0.00025999999999999998</v>
      </c>
      <c r="R240" s="212">
        <f>Q240*H240</f>
        <v>0.0010399999999999999</v>
      </c>
      <c r="S240" s="212">
        <v>0</v>
      </c>
      <c r="T240" s="213">
        <f>S240*H240</f>
        <v>0</v>
      </c>
      <c r="U240" s="37"/>
      <c r="V240" s="37"/>
      <c r="W240" s="37"/>
      <c r="X240" s="37"/>
      <c r="Y240" s="37"/>
      <c r="Z240" s="37"/>
      <c r="AA240" s="37"/>
      <c r="AB240" s="37"/>
      <c r="AC240" s="37"/>
      <c r="AD240" s="37"/>
      <c r="AE240" s="37"/>
      <c r="AR240" s="214" t="s">
        <v>802</v>
      </c>
      <c r="AT240" s="214" t="s">
        <v>544</v>
      </c>
      <c r="AU240" s="214" t="s">
        <v>81</v>
      </c>
      <c r="AY240" s="16" t="s">
        <v>136</v>
      </c>
      <c r="BE240" s="215">
        <f>IF(N240="základní",J240,0)</f>
        <v>0</v>
      </c>
      <c r="BF240" s="215">
        <f>IF(N240="snížená",J240,0)</f>
        <v>0</v>
      </c>
      <c r="BG240" s="215">
        <f>IF(N240="zákl. přenesená",J240,0)</f>
        <v>0</v>
      </c>
      <c r="BH240" s="215">
        <f>IF(N240="sníž. přenesená",J240,0)</f>
        <v>0</v>
      </c>
      <c r="BI240" s="215">
        <f>IF(N240="nulová",J240,0)</f>
        <v>0</v>
      </c>
      <c r="BJ240" s="16" t="s">
        <v>79</v>
      </c>
      <c r="BK240" s="215">
        <f>ROUND(I240*H240,2)</f>
        <v>0</v>
      </c>
      <c r="BL240" s="16" t="s">
        <v>296</v>
      </c>
      <c r="BM240" s="214" t="s">
        <v>492</v>
      </c>
    </row>
    <row r="241" s="2" customFormat="1" ht="24.15" customHeight="1">
      <c r="A241" s="37"/>
      <c r="B241" s="38"/>
      <c r="C241" s="203" t="s">
        <v>494</v>
      </c>
      <c r="D241" s="203" t="s">
        <v>138</v>
      </c>
      <c r="E241" s="204" t="s">
        <v>805</v>
      </c>
      <c r="F241" s="205" t="s">
        <v>806</v>
      </c>
      <c r="G241" s="206" t="s">
        <v>186</v>
      </c>
      <c r="H241" s="207">
        <v>17</v>
      </c>
      <c r="I241" s="208"/>
      <c r="J241" s="209">
        <f>ROUND(I241*H241,2)</f>
        <v>0</v>
      </c>
      <c r="K241" s="205" t="s">
        <v>142</v>
      </c>
      <c r="L241" s="43"/>
      <c r="M241" s="210" t="s">
        <v>19</v>
      </c>
      <c r="N241" s="211" t="s">
        <v>42</v>
      </c>
      <c r="O241" s="83"/>
      <c r="P241" s="212">
        <f>O241*H241</f>
        <v>0</v>
      </c>
      <c r="Q241" s="212">
        <v>0</v>
      </c>
      <c r="R241" s="212">
        <f>Q241*H241</f>
        <v>0</v>
      </c>
      <c r="S241" s="212">
        <v>0</v>
      </c>
      <c r="T241" s="213">
        <f>S241*H241</f>
        <v>0</v>
      </c>
      <c r="U241" s="37"/>
      <c r="V241" s="37"/>
      <c r="W241" s="37"/>
      <c r="X241" s="37"/>
      <c r="Y241" s="37"/>
      <c r="Z241" s="37"/>
      <c r="AA241" s="37"/>
      <c r="AB241" s="37"/>
      <c r="AC241" s="37"/>
      <c r="AD241" s="37"/>
      <c r="AE241" s="37"/>
      <c r="AR241" s="214" t="s">
        <v>296</v>
      </c>
      <c r="AT241" s="214" t="s">
        <v>138</v>
      </c>
      <c r="AU241" s="214" t="s">
        <v>81</v>
      </c>
      <c r="AY241" s="16" t="s">
        <v>136</v>
      </c>
      <c r="BE241" s="215">
        <f>IF(N241="základní",J241,0)</f>
        <v>0</v>
      </c>
      <c r="BF241" s="215">
        <f>IF(N241="snížená",J241,0)</f>
        <v>0</v>
      </c>
      <c r="BG241" s="215">
        <f>IF(N241="zákl. přenesená",J241,0)</f>
        <v>0</v>
      </c>
      <c r="BH241" s="215">
        <f>IF(N241="sníž. přenesená",J241,0)</f>
        <v>0</v>
      </c>
      <c r="BI241" s="215">
        <f>IF(N241="nulová",J241,0)</f>
        <v>0</v>
      </c>
      <c r="BJ241" s="16" t="s">
        <v>79</v>
      </c>
      <c r="BK241" s="215">
        <f>ROUND(I241*H241,2)</f>
        <v>0</v>
      </c>
      <c r="BL241" s="16" t="s">
        <v>296</v>
      </c>
      <c r="BM241" s="214" t="s">
        <v>497</v>
      </c>
    </row>
    <row r="242" s="2" customFormat="1">
      <c r="A242" s="37"/>
      <c r="B242" s="38"/>
      <c r="C242" s="39"/>
      <c r="D242" s="216" t="s">
        <v>144</v>
      </c>
      <c r="E242" s="39"/>
      <c r="F242" s="217" t="s">
        <v>807</v>
      </c>
      <c r="G242" s="39"/>
      <c r="H242" s="39"/>
      <c r="I242" s="218"/>
      <c r="J242" s="39"/>
      <c r="K242" s="39"/>
      <c r="L242" s="43"/>
      <c r="M242" s="219"/>
      <c r="N242" s="220"/>
      <c r="O242" s="83"/>
      <c r="P242" s="83"/>
      <c r="Q242" s="83"/>
      <c r="R242" s="83"/>
      <c r="S242" s="83"/>
      <c r="T242" s="84"/>
      <c r="U242" s="37"/>
      <c r="V242" s="37"/>
      <c r="W242" s="37"/>
      <c r="X242" s="37"/>
      <c r="Y242" s="37"/>
      <c r="Z242" s="37"/>
      <c r="AA242" s="37"/>
      <c r="AB242" s="37"/>
      <c r="AC242" s="37"/>
      <c r="AD242" s="37"/>
      <c r="AE242" s="37"/>
      <c r="AT242" s="16" t="s">
        <v>144</v>
      </c>
      <c r="AU242" s="16" t="s">
        <v>81</v>
      </c>
    </row>
    <row r="243" s="2" customFormat="1" ht="16.5" customHeight="1">
      <c r="A243" s="37"/>
      <c r="B243" s="38"/>
      <c r="C243" s="227" t="s">
        <v>321</v>
      </c>
      <c r="D243" s="227" t="s">
        <v>544</v>
      </c>
      <c r="E243" s="228" t="s">
        <v>808</v>
      </c>
      <c r="F243" s="229" t="s">
        <v>809</v>
      </c>
      <c r="G243" s="230" t="s">
        <v>530</v>
      </c>
      <c r="H243" s="231">
        <v>10.6</v>
      </c>
      <c r="I243" s="232"/>
      <c r="J243" s="233">
        <f>ROUND(I243*H243,2)</f>
        <v>0</v>
      </c>
      <c r="K243" s="229" t="s">
        <v>142</v>
      </c>
      <c r="L243" s="234"/>
      <c r="M243" s="235" t="s">
        <v>19</v>
      </c>
      <c r="N243" s="236" t="s">
        <v>42</v>
      </c>
      <c r="O243" s="83"/>
      <c r="P243" s="212">
        <f>O243*H243</f>
        <v>0</v>
      </c>
      <c r="Q243" s="212">
        <v>0.001</v>
      </c>
      <c r="R243" s="212">
        <f>Q243*H243</f>
        <v>0.0106</v>
      </c>
      <c r="S243" s="212">
        <v>0</v>
      </c>
      <c r="T243" s="213">
        <f>S243*H243</f>
        <v>0</v>
      </c>
      <c r="U243" s="37"/>
      <c r="V243" s="37"/>
      <c r="W243" s="37"/>
      <c r="X243" s="37"/>
      <c r="Y243" s="37"/>
      <c r="Z243" s="37"/>
      <c r="AA243" s="37"/>
      <c r="AB243" s="37"/>
      <c r="AC243" s="37"/>
      <c r="AD243" s="37"/>
      <c r="AE243" s="37"/>
      <c r="AR243" s="214" t="s">
        <v>802</v>
      </c>
      <c r="AT243" s="214" t="s">
        <v>544</v>
      </c>
      <c r="AU243" s="214" t="s">
        <v>81</v>
      </c>
      <c r="AY243" s="16" t="s">
        <v>136</v>
      </c>
      <c r="BE243" s="215">
        <f>IF(N243="základní",J243,0)</f>
        <v>0</v>
      </c>
      <c r="BF243" s="215">
        <f>IF(N243="snížená",J243,0)</f>
        <v>0</v>
      </c>
      <c r="BG243" s="215">
        <f>IF(N243="zákl. přenesená",J243,0)</f>
        <v>0</v>
      </c>
      <c r="BH243" s="215">
        <f>IF(N243="sníž. přenesená",J243,0)</f>
        <v>0</v>
      </c>
      <c r="BI243" s="215">
        <f>IF(N243="nulová",J243,0)</f>
        <v>0</v>
      </c>
      <c r="BJ243" s="16" t="s">
        <v>79</v>
      </c>
      <c r="BK243" s="215">
        <f>ROUND(I243*H243,2)</f>
        <v>0</v>
      </c>
      <c r="BL243" s="16" t="s">
        <v>296</v>
      </c>
      <c r="BM243" s="214" t="s">
        <v>503</v>
      </c>
    </row>
    <row r="244" s="2" customFormat="1" ht="16.5" customHeight="1">
      <c r="A244" s="37"/>
      <c r="B244" s="38"/>
      <c r="C244" s="227" t="s">
        <v>505</v>
      </c>
      <c r="D244" s="227" t="s">
        <v>544</v>
      </c>
      <c r="E244" s="228" t="s">
        <v>810</v>
      </c>
      <c r="F244" s="229" t="s">
        <v>811</v>
      </c>
      <c r="G244" s="230" t="s">
        <v>330</v>
      </c>
      <c r="H244" s="231">
        <v>6</v>
      </c>
      <c r="I244" s="232"/>
      <c r="J244" s="233">
        <f>ROUND(I244*H244,2)</f>
        <v>0</v>
      </c>
      <c r="K244" s="229" t="s">
        <v>142</v>
      </c>
      <c r="L244" s="234"/>
      <c r="M244" s="235" t="s">
        <v>19</v>
      </c>
      <c r="N244" s="236" t="s">
        <v>42</v>
      </c>
      <c r="O244" s="83"/>
      <c r="P244" s="212">
        <f>O244*H244</f>
        <v>0</v>
      </c>
      <c r="Q244" s="212">
        <v>0.00012999999999999999</v>
      </c>
      <c r="R244" s="212">
        <f>Q244*H244</f>
        <v>0.00077999999999999988</v>
      </c>
      <c r="S244" s="212">
        <v>0</v>
      </c>
      <c r="T244" s="213">
        <f>S244*H244</f>
        <v>0</v>
      </c>
      <c r="U244" s="37"/>
      <c r="V244" s="37"/>
      <c r="W244" s="37"/>
      <c r="X244" s="37"/>
      <c r="Y244" s="37"/>
      <c r="Z244" s="37"/>
      <c r="AA244" s="37"/>
      <c r="AB244" s="37"/>
      <c r="AC244" s="37"/>
      <c r="AD244" s="37"/>
      <c r="AE244" s="37"/>
      <c r="AR244" s="214" t="s">
        <v>802</v>
      </c>
      <c r="AT244" s="214" t="s">
        <v>544</v>
      </c>
      <c r="AU244" s="214" t="s">
        <v>81</v>
      </c>
      <c r="AY244" s="16" t="s">
        <v>136</v>
      </c>
      <c r="BE244" s="215">
        <f>IF(N244="základní",J244,0)</f>
        <v>0</v>
      </c>
      <c r="BF244" s="215">
        <f>IF(N244="snížená",J244,0)</f>
        <v>0</v>
      </c>
      <c r="BG244" s="215">
        <f>IF(N244="zákl. přenesená",J244,0)</f>
        <v>0</v>
      </c>
      <c r="BH244" s="215">
        <f>IF(N244="sníž. přenesená",J244,0)</f>
        <v>0</v>
      </c>
      <c r="BI244" s="215">
        <f>IF(N244="nulová",J244,0)</f>
        <v>0</v>
      </c>
      <c r="BJ244" s="16" t="s">
        <v>79</v>
      </c>
      <c r="BK244" s="215">
        <f>ROUND(I244*H244,2)</f>
        <v>0</v>
      </c>
      <c r="BL244" s="16" t="s">
        <v>296</v>
      </c>
      <c r="BM244" s="214" t="s">
        <v>508</v>
      </c>
    </row>
    <row r="245" s="2" customFormat="1" ht="16.5" customHeight="1">
      <c r="A245" s="37"/>
      <c r="B245" s="38"/>
      <c r="C245" s="203" t="s">
        <v>325</v>
      </c>
      <c r="D245" s="203" t="s">
        <v>138</v>
      </c>
      <c r="E245" s="204" t="s">
        <v>812</v>
      </c>
      <c r="F245" s="205" t="s">
        <v>813</v>
      </c>
      <c r="G245" s="206" t="s">
        <v>186</v>
      </c>
      <c r="H245" s="207">
        <v>88</v>
      </c>
      <c r="I245" s="208"/>
      <c r="J245" s="209">
        <f>ROUND(I245*H245,2)</f>
        <v>0</v>
      </c>
      <c r="K245" s="205" t="s">
        <v>142</v>
      </c>
      <c r="L245" s="43"/>
      <c r="M245" s="210" t="s">
        <v>19</v>
      </c>
      <c r="N245" s="211" t="s">
        <v>42</v>
      </c>
      <c r="O245" s="83"/>
      <c r="P245" s="212">
        <f>O245*H245</f>
        <v>0</v>
      </c>
      <c r="Q245" s="212">
        <v>0</v>
      </c>
      <c r="R245" s="212">
        <f>Q245*H245</f>
        <v>0</v>
      </c>
      <c r="S245" s="212">
        <v>0</v>
      </c>
      <c r="T245" s="213">
        <f>S245*H245</f>
        <v>0</v>
      </c>
      <c r="U245" s="37"/>
      <c r="V245" s="37"/>
      <c r="W245" s="37"/>
      <c r="X245" s="37"/>
      <c r="Y245" s="37"/>
      <c r="Z245" s="37"/>
      <c r="AA245" s="37"/>
      <c r="AB245" s="37"/>
      <c r="AC245" s="37"/>
      <c r="AD245" s="37"/>
      <c r="AE245" s="37"/>
      <c r="AR245" s="214" t="s">
        <v>296</v>
      </c>
      <c r="AT245" s="214" t="s">
        <v>138</v>
      </c>
      <c r="AU245" s="214" t="s">
        <v>81</v>
      </c>
      <c r="AY245" s="16" t="s">
        <v>136</v>
      </c>
      <c r="BE245" s="215">
        <f>IF(N245="základní",J245,0)</f>
        <v>0</v>
      </c>
      <c r="BF245" s="215">
        <f>IF(N245="snížená",J245,0)</f>
        <v>0</v>
      </c>
      <c r="BG245" s="215">
        <f>IF(N245="zákl. přenesená",J245,0)</f>
        <v>0</v>
      </c>
      <c r="BH245" s="215">
        <f>IF(N245="sníž. přenesená",J245,0)</f>
        <v>0</v>
      </c>
      <c r="BI245" s="215">
        <f>IF(N245="nulová",J245,0)</f>
        <v>0</v>
      </c>
      <c r="BJ245" s="16" t="s">
        <v>79</v>
      </c>
      <c r="BK245" s="215">
        <f>ROUND(I245*H245,2)</f>
        <v>0</v>
      </c>
      <c r="BL245" s="16" t="s">
        <v>296</v>
      </c>
      <c r="BM245" s="214" t="s">
        <v>512</v>
      </c>
    </row>
    <row r="246" s="2" customFormat="1">
      <c r="A246" s="37"/>
      <c r="B246" s="38"/>
      <c r="C246" s="39"/>
      <c r="D246" s="216" t="s">
        <v>144</v>
      </c>
      <c r="E246" s="39"/>
      <c r="F246" s="217" t="s">
        <v>814</v>
      </c>
      <c r="G246" s="39"/>
      <c r="H246" s="39"/>
      <c r="I246" s="218"/>
      <c r="J246" s="39"/>
      <c r="K246" s="39"/>
      <c r="L246" s="43"/>
      <c r="M246" s="219"/>
      <c r="N246" s="220"/>
      <c r="O246" s="83"/>
      <c r="P246" s="83"/>
      <c r="Q246" s="83"/>
      <c r="R246" s="83"/>
      <c r="S246" s="83"/>
      <c r="T246" s="84"/>
      <c r="U246" s="37"/>
      <c r="V246" s="37"/>
      <c r="W246" s="37"/>
      <c r="X246" s="37"/>
      <c r="Y246" s="37"/>
      <c r="Z246" s="37"/>
      <c r="AA246" s="37"/>
      <c r="AB246" s="37"/>
      <c r="AC246" s="37"/>
      <c r="AD246" s="37"/>
      <c r="AE246" s="37"/>
      <c r="AT246" s="16" t="s">
        <v>144</v>
      </c>
      <c r="AU246" s="16" t="s">
        <v>81</v>
      </c>
    </row>
    <row r="247" s="2" customFormat="1" ht="16.5" customHeight="1">
      <c r="A247" s="37"/>
      <c r="B247" s="38"/>
      <c r="C247" s="227" t="s">
        <v>514</v>
      </c>
      <c r="D247" s="227" t="s">
        <v>544</v>
      </c>
      <c r="E247" s="228" t="s">
        <v>815</v>
      </c>
      <c r="F247" s="229" t="s">
        <v>816</v>
      </c>
      <c r="G247" s="230" t="s">
        <v>530</v>
      </c>
      <c r="H247" s="231">
        <v>11.880000000000001</v>
      </c>
      <c r="I247" s="232"/>
      <c r="J247" s="233">
        <f>ROUND(I247*H247,2)</f>
        <v>0</v>
      </c>
      <c r="K247" s="229" t="s">
        <v>142</v>
      </c>
      <c r="L247" s="234"/>
      <c r="M247" s="235" t="s">
        <v>19</v>
      </c>
      <c r="N247" s="236" t="s">
        <v>42</v>
      </c>
      <c r="O247" s="83"/>
      <c r="P247" s="212">
        <f>O247*H247</f>
        <v>0</v>
      </c>
      <c r="Q247" s="212">
        <v>0.001</v>
      </c>
      <c r="R247" s="212">
        <f>Q247*H247</f>
        <v>0.011880000000000002</v>
      </c>
      <c r="S247" s="212">
        <v>0</v>
      </c>
      <c r="T247" s="213">
        <f>S247*H247</f>
        <v>0</v>
      </c>
      <c r="U247" s="37"/>
      <c r="V247" s="37"/>
      <c r="W247" s="37"/>
      <c r="X247" s="37"/>
      <c r="Y247" s="37"/>
      <c r="Z247" s="37"/>
      <c r="AA247" s="37"/>
      <c r="AB247" s="37"/>
      <c r="AC247" s="37"/>
      <c r="AD247" s="37"/>
      <c r="AE247" s="37"/>
      <c r="AR247" s="214" t="s">
        <v>802</v>
      </c>
      <c r="AT247" s="214" t="s">
        <v>544</v>
      </c>
      <c r="AU247" s="214" t="s">
        <v>81</v>
      </c>
      <c r="AY247" s="16" t="s">
        <v>136</v>
      </c>
      <c r="BE247" s="215">
        <f>IF(N247="základní",J247,0)</f>
        <v>0</v>
      </c>
      <c r="BF247" s="215">
        <f>IF(N247="snížená",J247,0)</f>
        <v>0</v>
      </c>
      <c r="BG247" s="215">
        <f>IF(N247="zákl. přenesená",J247,0)</f>
        <v>0</v>
      </c>
      <c r="BH247" s="215">
        <f>IF(N247="sníž. přenesená",J247,0)</f>
        <v>0</v>
      </c>
      <c r="BI247" s="215">
        <f>IF(N247="nulová",J247,0)</f>
        <v>0</v>
      </c>
      <c r="BJ247" s="16" t="s">
        <v>79</v>
      </c>
      <c r="BK247" s="215">
        <f>ROUND(I247*H247,2)</f>
        <v>0</v>
      </c>
      <c r="BL247" s="16" t="s">
        <v>296</v>
      </c>
      <c r="BM247" s="214" t="s">
        <v>517</v>
      </c>
    </row>
    <row r="248" s="2" customFormat="1" ht="16.5" customHeight="1">
      <c r="A248" s="37"/>
      <c r="B248" s="38"/>
      <c r="C248" s="227" t="s">
        <v>331</v>
      </c>
      <c r="D248" s="227" t="s">
        <v>544</v>
      </c>
      <c r="E248" s="228" t="s">
        <v>817</v>
      </c>
      <c r="F248" s="229" t="s">
        <v>818</v>
      </c>
      <c r="G248" s="230" t="s">
        <v>330</v>
      </c>
      <c r="H248" s="231">
        <v>8</v>
      </c>
      <c r="I248" s="232"/>
      <c r="J248" s="233">
        <f>ROUND(I248*H248,2)</f>
        <v>0</v>
      </c>
      <c r="K248" s="229" t="s">
        <v>142</v>
      </c>
      <c r="L248" s="234"/>
      <c r="M248" s="235" t="s">
        <v>19</v>
      </c>
      <c r="N248" s="236" t="s">
        <v>42</v>
      </c>
      <c r="O248" s="83"/>
      <c r="P248" s="212">
        <f>O248*H248</f>
        <v>0</v>
      </c>
      <c r="Q248" s="212">
        <v>0.00021000000000000001</v>
      </c>
      <c r="R248" s="212">
        <f>Q248*H248</f>
        <v>0.0016800000000000001</v>
      </c>
      <c r="S248" s="212">
        <v>0</v>
      </c>
      <c r="T248" s="213">
        <f>S248*H248</f>
        <v>0</v>
      </c>
      <c r="U248" s="37"/>
      <c r="V248" s="37"/>
      <c r="W248" s="37"/>
      <c r="X248" s="37"/>
      <c r="Y248" s="37"/>
      <c r="Z248" s="37"/>
      <c r="AA248" s="37"/>
      <c r="AB248" s="37"/>
      <c r="AC248" s="37"/>
      <c r="AD248" s="37"/>
      <c r="AE248" s="37"/>
      <c r="AR248" s="214" t="s">
        <v>802</v>
      </c>
      <c r="AT248" s="214" t="s">
        <v>544</v>
      </c>
      <c r="AU248" s="214" t="s">
        <v>81</v>
      </c>
      <c r="AY248" s="16" t="s">
        <v>136</v>
      </c>
      <c r="BE248" s="215">
        <f>IF(N248="základní",J248,0)</f>
        <v>0</v>
      </c>
      <c r="BF248" s="215">
        <f>IF(N248="snížená",J248,0)</f>
        <v>0</v>
      </c>
      <c r="BG248" s="215">
        <f>IF(N248="zákl. přenesená",J248,0)</f>
        <v>0</v>
      </c>
      <c r="BH248" s="215">
        <f>IF(N248="sníž. přenesená",J248,0)</f>
        <v>0</v>
      </c>
      <c r="BI248" s="215">
        <f>IF(N248="nulová",J248,0)</f>
        <v>0</v>
      </c>
      <c r="BJ248" s="16" t="s">
        <v>79</v>
      </c>
      <c r="BK248" s="215">
        <f>ROUND(I248*H248,2)</f>
        <v>0</v>
      </c>
      <c r="BL248" s="16" t="s">
        <v>296</v>
      </c>
      <c r="BM248" s="214" t="s">
        <v>521</v>
      </c>
    </row>
    <row r="249" s="2" customFormat="1" ht="16.5" customHeight="1">
      <c r="A249" s="37"/>
      <c r="B249" s="38"/>
      <c r="C249" s="227" t="s">
        <v>523</v>
      </c>
      <c r="D249" s="227" t="s">
        <v>544</v>
      </c>
      <c r="E249" s="228" t="s">
        <v>819</v>
      </c>
      <c r="F249" s="229" t="s">
        <v>820</v>
      </c>
      <c r="G249" s="230" t="s">
        <v>330</v>
      </c>
      <c r="H249" s="231">
        <v>22</v>
      </c>
      <c r="I249" s="232"/>
      <c r="J249" s="233">
        <f>ROUND(I249*H249,2)</f>
        <v>0</v>
      </c>
      <c r="K249" s="229" t="s">
        <v>142</v>
      </c>
      <c r="L249" s="234"/>
      <c r="M249" s="235" t="s">
        <v>19</v>
      </c>
      <c r="N249" s="236" t="s">
        <v>42</v>
      </c>
      <c r="O249" s="83"/>
      <c r="P249" s="212">
        <f>O249*H249</f>
        <v>0</v>
      </c>
      <c r="Q249" s="212">
        <v>0.00025000000000000001</v>
      </c>
      <c r="R249" s="212">
        <f>Q249*H249</f>
        <v>0.0054999999999999997</v>
      </c>
      <c r="S249" s="212">
        <v>0</v>
      </c>
      <c r="T249" s="213">
        <f>S249*H249</f>
        <v>0</v>
      </c>
      <c r="U249" s="37"/>
      <c r="V249" s="37"/>
      <c r="W249" s="37"/>
      <c r="X249" s="37"/>
      <c r="Y249" s="37"/>
      <c r="Z249" s="37"/>
      <c r="AA249" s="37"/>
      <c r="AB249" s="37"/>
      <c r="AC249" s="37"/>
      <c r="AD249" s="37"/>
      <c r="AE249" s="37"/>
      <c r="AR249" s="214" t="s">
        <v>802</v>
      </c>
      <c r="AT249" s="214" t="s">
        <v>544</v>
      </c>
      <c r="AU249" s="214" t="s">
        <v>81</v>
      </c>
      <c r="AY249" s="16" t="s">
        <v>136</v>
      </c>
      <c r="BE249" s="215">
        <f>IF(N249="základní",J249,0)</f>
        <v>0</v>
      </c>
      <c r="BF249" s="215">
        <f>IF(N249="snížená",J249,0)</f>
        <v>0</v>
      </c>
      <c r="BG249" s="215">
        <f>IF(N249="zákl. přenesená",J249,0)</f>
        <v>0</v>
      </c>
      <c r="BH249" s="215">
        <f>IF(N249="sníž. přenesená",J249,0)</f>
        <v>0</v>
      </c>
      <c r="BI249" s="215">
        <f>IF(N249="nulová",J249,0)</f>
        <v>0</v>
      </c>
      <c r="BJ249" s="16" t="s">
        <v>79</v>
      </c>
      <c r="BK249" s="215">
        <f>ROUND(I249*H249,2)</f>
        <v>0</v>
      </c>
      <c r="BL249" s="16" t="s">
        <v>296</v>
      </c>
      <c r="BM249" s="214" t="s">
        <v>526</v>
      </c>
    </row>
    <row r="250" s="2" customFormat="1" ht="16.5" customHeight="1">
      <c r="A250" s="37"/>
      <c r="B250" s="38"/>
      <c r="C250" s="203" t="s">
        <v>337</v>
      </c>
      <c r="D250" s="203" t="s">
        <v>138</v>
      </c>
      <c r="E250" s="204" t="s">
        <v>821</v>
      </c>
      <c r="F250" s="205" t="s">
        <v>822</v>
      </c>
      <c r="G250" s="206" t="s">
        <v>330</v>
      </c>
      <c r="H250" s="207">
        <v>22</v>
      </c>
      <c r="I250" s="208"/>
      <c r="J250" s="209">
        <f>ROUND(I250*H250,2)</f>
        <v>0</v>
      </c>
      <c r="K250" s="205" t="s">
        <v>142</v>
      </c>
      <c r="L250" s="43"/>
      <c r="M250" s="210" t="s">
        <v>19</v>
      </c>
      <c r="N250" s="211" t="s">
        <v>42</v>
      </c>
      <c r="O250" s="83"/>
      <c r="P250" s="212">
        <f>O250*H250</f>
        <v>0</v>
      </c>
      <c r="Q250" s="212">
        <v>0</v>
      </c>
      <c r="R250" s="212">
        <f>Q250*H250</f>
        <v>0</v>
      </c>
      <c r="S250" s="212">
        <v>0</v>
      </c>
      <c r="T250" s="213">
        <f>S250*H250</f>
        <v>0</v>
      </c>
      <c r="U250" s="37"/>
      <c r="V250" s="37"/>
      <c r="W250" s="37"/>
      <c r="X250" s="37"/>
      <c r="Y250" s="37"/>
      <c r="Z250" s="37"/>
      <c r="AA250" s="37"/>
      <c r="AB250" s="37"/>
      <c r="AC250" s="37"/>
      <c r="AD250" s="37"/>
      <c r="AE250" s="37"/>
      <c r="AR250" s="214" t="s">
        <v>296</v>
      </c>
      <c r="AT250" s="214" t="s">
        <v>138</v>
      </c>
      <c r="AU250" s="214" t="s">
        <v>81</v>
      </c>
      <c r="AY250" s="16" t="s">
        <v>136</v>
      </c>
      <c r="BE250" s="215">
        <f>IF(N250="základní",J250,0)</f>
        <v>0</v>
      </c>
      <c r="BF250" s="215">
        <f>IF(N250="snížená",J250,0)</f>
        <v>0</v>
      </c>
      <c r="BG250" s="215">
        <f>IF(N250="zákl. přenesená",J250,0)</f>
        <v>0</v>
      </c>
      <c r="BH250" s="215">
        <f>IF(N250="sníž. přenesená",J250,0)</f>
        <v>0</v>
      </c>
      <c r="BI250" s="215">
        <f>IF(N250="nulová",J250,0)</f>
        <v>0</v>
      </c>
      <c r="BJ250" s="16" t="s">
        <v>79</v>
      </c>
      <c r="BK250" s="215">
        <f>ROUND(I250*H250,2)</f>
        <v>0</v>
      </c>
      <c r="BL250" s="16" t="s">
        <v>296</v>
      </c>
      <c r="BM250" s="214" t="s">
        <v>531</v>
      </c>
    </row>
    <row r="251" s="2" customFormat="1">
      <c r="A251" s="37"/>
      <c r="B251" s="38"/>
      <c r="C251" s="39"/>
      <c r="D251" s="216" t="s">
        <v>144</v>
      </c>
      <c r="E251" s="39"/>
      <c r="F251" s="217" t="s">
        <v>823</v>
      </c>
      <c r="G251" s="39"/>
      <c r="H251" s="39"/>
      <c r="I251" s="218"/>
      <c r="J251" s="39"/>
      <c r="K251" s="39"/>
      <c r="L251" s="43"/>
      <c r="M251" s="219"/>
      <c r="N251" s="220"/>
      <c r="O251" s="83"/>
      <c r="P251" s="83"/>
      <c r="Q251" s="83"/>
      <c r="R251" s="83"/>
      <c r="S251" s="83"/>
      <c r="T251" s="84"/>
      <c r="U251" s="37"/>
      <c r="V251" s="37"/>
      <c r="W251" s="37"/>
      <c r="X251" s="37"/>
      <c r="Y251" s="37"/>
      <c r="Z251" s="37"/>
      <c r="AA251" s="37"/>
      <c r="AB251" s="37"/>
      <c r="AC251" s="37"/>
      <c r="AD251" s="37"/>
      <c r="AE251" s="37"/>
      <c r="AT251" s="16" t="s">
        <v>144</v>
      </c>
      <c r="AU251" s="16" t="s">
        <v>81</v>
      </c>
    </row>
    <row r="252" s="2" customFormat="1" ht="16.5" customHeight="1">
      <c r="A252" s="37"/>
      <c r="B252" s="38"/>
      <c r="C252" s="227" t="s">
        <v>535</v>
      </c>
      <c r="D252" s="227" t="s">
        <v>544</v>
      </c>
      <c r="E252" s="228" t="s">
        <v>824</v>
      </c>
      <c r="F252" s="229" t="s">
        <v>825</v>
      </c>
      <c r="G252" s="230" t="s">
        <v>330</v>
      </c>
      <c r="H252" s="231">
        <v>22</v>
      </c>
      <c r="I252" s="232"/>
      <c r="J252" s="233">
        <f>ROUND(I252*H252,2)</f>
        <v>0</v>
      </c>
      <c r="K252" s="229" t="s">
        <v>142</v>
      </c>
      <c r="L252" s="234"/>
      <c r="M252" s="235" t="s">
        <v>19</v>
      </c>
      <c r="N252" s="236" t="s">
        <v>42</v>
      </c>
      <c r="O252" s="83"/>
      <c r="P252" s="212">
        <f>O252*H252</f>
        <v>0</v>
      </c>
      <c r="Q252" s="212">
        <v>0.00023000000000000001</v>
      </c>
      <c r="R252" s="212">
        <f>Q252*H252</f>
        <v>0.0050600000000000003</v>
      </c>
      <c r="S252" s="212">
        <v>0</v>
      </c>
      <c r="T252" s="213">
        <f>S252*H252</f>
        <v>0</v>
      </c>
      <c r="U252" s="37"/>
      <c r="V252" s="37"/>
      <c r="W252" s="37"/>
      <c r="X252" s="37"/>
      <c r="Y252" s="37"/>
      <c r="Z252" s="37"/>
      <c r="AA252" s="37"/>
      <c r="AB252" s="37"/>
      <c r="AC252" s="37"/>
      <c r="AD252" s="37"/>
      <c r="AE252" s="37"/>
      <c r="AR252" s="214" t="s">
        <v>802</v>
      </c>
      <c r="AT252" s="214" t="s">
        <v>544</v>
      </c>
      <c r="AU252" s="214" t="s">
        <v>81</v>
      </c>
      <c r="AY252" s="16" t="s">
        <v>136</v>
      </c>
      <c r="BE252" s="215">
        <f>IF(N252="základní",J252,0)</f>
        <v>0</v>
      </c>
      <c r="BF252" s="215">
        <f>IF(N252="snížená",J252,0)</f>
        <v>0</v>
      </c>
      <c r="BG252" s="215">
        <f>IF(N252="zákl. přenesená",J252,0)</f>
        <v>0</v>
      </c>
      <c r="BH252" s="215">
        <f>IF(N252="sníž. přenesená",J252,0)</f>
        <v>0</v>
      </c>
      <c r="BI252" s="215">
        <f>IF(N252="nulová",J252,0)</f>
        <v>0</v>
      </c>
      <c r="BJ252" s="16" t="s">
        <v>79</v>
      </c>
      <c r="BK252" s="215">
        <f>ROUND(I252*H252,2)</f>
        <v>0</v>
      </c>
      <c r="BL252" s="16" t="s">
        <v>296</v>
      </c>
      <c r="BM252" s="214" t="s">
        <v>538</v>
      </c>
    </row>
    <row r="253" s="2" customFormat="1" ht="16.5" customHeight="1">
      <c r="A253" s="37"/>
      <c r="B253" s="38"/>
      <c r="C253" s="203" t="s">
        <v>344</v>
      </c>
      <c r="D253" s="203" t="s">
        <v>138</v>
      </c>
      <c r="E253" s="204" t="s">
        <v>826</v>
      </c>
      <c r="F253" s="205" t="s">
        <v>827</v>
      </c>
      <c r="G253" s="206" t="s">
        <v>330</v>
      </c>
      <c r="H253" s="207">
        <v>2</v>
      </c>
      <c r="I253" s="208"/>
      <c r="J253" s="209">
        <f>ROUND(I253*H253,2)</f>
        <v>0</v>
      </c>
      <c r="K253" s="205" t="s">
        <v>142</v>
      </c>
      <c r="L253" s="43"/>
      <c r="M253" s="210" t="s">
        <v>19</v>
      </c>
      <c r="N253" s="211" t="s">
        <v>42</v>
      </c>
      <c r="O253" s="83"/>
      <c r="P253" s="212">
        <f>O253*H253</f>
        <v>0</v>
      </c>
      <c r="Q253" s="212">
        <v>0</v>
      </c>
      <c r="R253" s="212">
        <f>Q253*H253</f>
        <v>0</v>
      </c>
      <c r="S253" s="212">
        <v>0</v>
      </c>
      <c r="T253" s="213">
        <f>S253*H253</f>
        <v>0</v>
      </c>
      <c r="U253" s="37"/>
      <c r="V253" s="37"/>
      <c r="W253" s="37"/>
      <c r="X253" s="37"/>
      <c r="Y253" s="37"/>
      <c r="Z253" s="37"/>
      <c r="AA253" s="37"/>
      <c r="AB253" s="37"/>
      <c r="AC253" s="37"/>
      <c r="AD253" s="37"/>
      <c r="AE253" s="37"/>
      <c r="AR253" s="214" t="s">
        <v>296</v>
      </c>
      <c r="AT253" s="214" t="s">
        <v>138</v>
      </c>
      <c r="AU253" s="214" t="s">
        <v>81</v>
      </c>
      <c r="AY253" s="16" t="s">
        <v>136</v>
      </c>
      <c r="BE253" s="215">
        <f>IF(N253="základní",J253,0)</f>
        <v>0</v>
      </c>
      <c r="BF253" s="215">
        <f>IF(N253="snížená",J253,0)</f>
        <v>0</v>
      </c>
      <c r="BG253" s="215">
        <f>IF(N253="zákl. přenesená",J253,0)</f>
        <v>0</v>
      </c>
      <c r="BH253" s="215">
        <f>IF(N253="sníž. přenesená",J253,0)</f>
        <v>0</v>
      </c>
      <c r="BI253" s="215">
        <f>IF(N253="nulová",J253,0)</f>
        <v>0</v>
      </c>
      <c r="BJ253" s="16" t="s">
        <v>79</v>
      </c>
      <c r="BK253" s="215">
        <f>ROUND(I253*H253,2)</f>
        <v>0</v>
      </c>
      <c r="BL253" s="16" t="s">
        <v>296</v>
      </c>
      <c r="BM253" s="214" t="s">
        <v>542</v>
      </c>
    </row>
    <row r="254" s="2" customFormat="1">
      <c r="A254" s="37"/>
      <c r="B254" s="38"/>
      <c r="C254" s="39"/>
      <c r="D254" s="216" t="s">
        <v>144</v>
      </c>
      <c r="E254" s="39"/>
      <c r="F254" s="217" t="s">
        <v>828</v>
      </c>
      <c r="G254" s="39"/>
      <c r="H254" s="39"/>
      <c r="I254" s="218"/>
      <c r="J254" s="39"/>
      <c r="K254" s="39"/>
      <c r="L254" s="43"/>
      <c r="M254" s="219"/>
      <c r="N254" s="220"/>
      <c r="O254" s="83"/>
      <c r="P254" s="83"/>
      <c r="Q254" s="83"/>
      <c r="R254" s="83"/>
      <c r="S254" s="83"/>
      <c r="T254" s="84"/>
      <c r="U254" s="37"/>
      <c r="V254" s="37"/>
      <c r="W254" s="37"/>
      <c r="X254" s="37"/>
      <c r="Y254" s="37"/>
      <c r="Z254" s="37"/>
      <c r="AA254" s="37"/>
      <c r="AB254" s="37"/>
      <c r="AC254" s="37"/>
      <c r="AD254" s="37"/>
      <c r="AE254" s="37"/>
      <c r="AT254" s="16" t="s">
        <v>144</v>
      </c>
      <c r="AU254" s="16" t="s">
        <v>81</v>
      </c>
    </row>
    <row r="255" s="2" customFormat="1" ht="16.5" customHeight="1">
      <c r="A255" s="37"/>
      <c r="B255" s="38"/>
      <c r="C255" s="227" t="s">
        <v>548</v>
      </c>
      <c r="D255" s="227" t="s">
        <v>544</v>
      </c>
      <c r="E255" s="228" t="s">
        <v>829</v>
      </c>
      <c r="F255" s="229" t="s">
        <v>830</v>
      </c>
      <c r="G255" s="230" t="s">
        <v>330</v>
      </c>
      <c r="H255" s="231">
        <v>2</v>
      </c>
      <c r="I255" s="232"/>
      <c r="J255" s="233">
        <f>ROUND(I255*H255,2)</f>
        <v>0</v>
      </c>
      <c r="K255" s="229" t="s">
        <v>142</v>
      </c>
      <c r="L255" s="234"/>
      <c r="M255" s="235" t="s">
        <v>19</v>
      </c>
      <c r="N255" s="236" t="s">
        <v>42</v>
      </c>
      <c r="O255" s="83"/>
      <c r="P255" s="212">
        <f>O255*H255</f>
        <v>0</v>
      </c>
      <c r="Q255" s="212">
        <v>0.00042999999999999999</v>
      </c>
      <c r="R255" s="212">
        <f>Q255*H255</f>
        <v>0.00085999999999999998</v>
      </c>
      <c r="S255" s="212">
        <v>0</v>
      </c>
      <c r="T255" s="213">
        <f>S255*H255</f>
        <v>0</v>
      </c>
      <c r="U255" s="37"/>
      <c r="V255" s="37"/>
      <c r="W255" s="37"/>
      <c r="X255" s="37"/>
      <c r="Y255" s="37"/>
      <c r="Z255" s="37"/>
      <c r="AA255" s="37"/>
      <c r="AB255" s="37"/>
      <c r="AC255" s="37"/>
      <c r="AD255" s="37"/>
      <c r="AE255" s="37"/>
      <c r="AR255" s="214" t="s">
        <v>802</v>
      </c>
      <c r="AT255" s="214" t="s">
        <v>544</v>
      </c>
      <c r="AU255" s="214" t="s">
        <v>81</v>
      </c>
      <c r="AY255" s="16" t="s">
        <v>136</v>
      </c>
      <c r="BE255" s="215">
        <f>IF(N255="základní",J255,0)</f>
        <v>0</v>
      </c>
      <c r="BF255" s="215">
        <f>IF(N255="snížená",J255,0)</f>
        <v>0</v>
      </c>
      <c r="BG255" s="215">
        <f>IF(N255="zákl. přenesená",J255,0)</f>
        <v>0</v>
      </c>
      <c r="BH255" s="215">
        <f>IF(N255="sníž. přenesená",J255,0)</f>
        <v>0</v>
      </c>
      <c r="BI255" s="215">
        <f>IF(N255="nulová",J255,0)</f>
        <v>0</v>
      </c>
      <c r="BJ255" s="16" t="s">
        <v>79</v>
      </c>
      <c r="BK255" s="215">
        <f>ROUND(I255*H255,2)</f>
        <v>0</v>
      </c>
      <c r="BL255" s="16" t="s">
        <v>296</v>
      </c>
      <c r="BM255" s="214" t="s">
        <v>551</v>
      </c>
    </row>
    <row r="256" s="2" customFormat="1" ht="16.5" customHeight="1">
      <c r="A256" s="37"/>
      <c r="B256" s="38"/>
      <c r="C256" s="203" t="s">
        <v>350</v>
      </c>
      <c r="D256" s="203" t="s">
        <v>138</v>
      </c>
      <c r="E256" s="204" t="s">
        <v>831</v>
      </c>
      <c r="F256" s="205" t="s">
        <v>832</v>
      </c>
      <c r="G256" s="206" t="s">
        <v>330</v>
      </c>
      <c r="H256" s="207">
        <v>4</v>
      </c>
      <c r="I256" s="208"/>
      <c r="J256" s="209">
        <f>ROUND(I256*H256,2)</f>
        <v>0</v>
      </c>
      <c r="K256" s="205" t="s">
        <v>142</v>
      </c>
      <c r="L256" s="43"/>
      <c r="M256" s="210" t="s">
        <v>19</v>
      </c>
      <c r="N256" s="211" t="s">
        <v>42</v>
      </c>
      <c r="O256" s="83"/>
      <c r="P256" s="212">
        <f>O256*H256</f>
        <v>0</v>
      </c>
      <c r="Q256" s="212">
        <v>0</v>
      </c>
      <c r="R256" s="212">
        <f>Q256*H256</f>
        <v>0</v>
      </c>
      <c r="S256" s="212">
        <v>0</v>
      </c>
      <c r="T256" s="213">
        <f>S256*H256</f>
        <v>0</v>
      </c>
      <c r="U256" s="37"/>
      <c r="V256" s="37"/>
      <c r="W256" s="37"/>
      <c r="X256" s="37"/>
      <c r="Y256" s="37"/>
      <c r="Z256" s="37"/>
      <c r="AA256" s="37"/>
      <c r="AB256" s="37"/>
      <c r="AC256" s="37"/>
      <c r="AD256" s="37"/>
      <c r="AE256" s="37"/>
      <c r="AR256" s="214" t="s">
        <v>296</v>
      </c>
      <c r="AT256" s="214" t="s">
        <v>138</v>
      </c>
      <c r="AU256" s="214" t="s">
        <v>81</v>
      </c>
      <c r="AY256" s="16" t="s">
        <v>136</v>
      </c>
      <c r="BE256" s="215">
        <f>IF(N256="základní",J256,0)</f>
        <v>0</v>
      </c>
      <c r="BF256" s="215">
        <f>IF(N256="snížená",J256,0)</f>
        <v>0</v>
      </c>
      <c r="BG256" s="215">
        <f>IF(N256="zákl. přenesená",J256,0)</f>
        <v>0</v>
      </c>
      <c r="BH256" s="215">
        <f>IF(N256="sníž. přenesená",J256,0)</f>
        <v>0</v>
      </c>
      <c r="BI256" s="215">
        <f>IF(N256="nulová",J256,0)</f>
        <v>0</v>
      </c>
      <c r="BJ256" s="16" t="s">
        <v>79</v>
      </c>
      <c r="BK256" s="215">
        <f>ROUND(I256*H256,2)</f>
        <v>0</v>
      </c>
      <c r="BL256" s="16" t="s">
        <v>296</v>
      </c>
      <c r="BM256" s="214" t="s">
        <v>555</v>
      </c>
    </row>
    <row r="257" s="2" customFormat="1">
      <c r="A257" s="37"/>
      <c r="B257" s="38"/>
      <c r="C257" s="39"/>
      <c r="D257" s="216" t="s">
        <v>144</v>
      </c>
      <c r="E257" s="39"/>
      <c r="F257" s="217" t="s">
        <v>833</v>
      </c>
      <c r="G257" s="39"/>
      <c r="H257" s="39"/>
      <c r="I257" s="218"/>
      <c r="J257" s="39"/>
      <c r="K257" s="39"/>
      <c r="L257" s="43"/>
      <c r="M257" s="219"/>
      <c r="N257" s="220"/>
      <c r="O257" s="83"/>
      <c r="P257" s="83"/>
      <c r="Q257" s="83"/>
      <c r="R257" s="83"/>
      <c r="S257" s="83"/>
      <c r="T257" s="84"/>
      <c r="U257" s="37"/>
      <c r="V257" s="37"/>
      <c r="W257" s="37"/>
      <c r="X257" s="37"/>
      <c r="Y257" s="37"/>
      <c r="Z257" s="37"/>
      <c r="AA257" s="37"/>
      <c r="AB257" s="37"/>
      <c r="AC257" s="37"/>
      <c r="AD257" s="37"/>
      <c r="AE257" s="37"/>
      <c r="AT257" s="16" t="s">
        <v>144</v>
      </c>
      <c r="AU257" s="16" t="s">
        <v>81</v>
      </c>
    </row>
    <row r="258" s="2" customFormat="1" ht="16.5" customHeight="1">
      <c r="A258" s="37"/>
      <c r="B258" s="38"/>
      <c r="C258" s="227" t="s">
        <v>557</v>
      </c>
      <c r="D258" s="227" t="s">
        <v>544</v>
      </c>
      <c r="E258" s="228" t="s">
        <v>834</v>
      </c>
      <c r="F258" s="229" t="s">
        <v>835</v>
      </c>
      <c r="G258" s="230" t="s">
        <v>330</v>
      </c>
      <c r="H258" s="231">
        <v>4</v>
      </c>
      <c r="I258" s="232"/>
      <c r="J258" s="233">
        <f>ROUND(I258*H258,2)</f>
        <v>0</v>
      </c>
      <c r="K258" s="229" t="s">
        <v>142</v>
      </c>
      <c r="L258" s="234"/>
      <c r="M258" s="235" t="s">
        <v>19</v>
      </c>
      <c r="N258" s="236" t="s">
        <v>42</v>
      </c>
      <c r="O258" s="83"/>
      <c r="P258" s="212">
        <f>O258*H258</f>
        <v>0</v>
      </c>
      <c r="Q258" s="212">
        <v>0.00958</v>
      </c>
      <c r="R258" s="212">
        <f>Q258*H258</f>
        <v>0.03832</v>
      </c>
      <c r="S258" s="212">
        <v>0</v>
      </c>
      <c r="T258" s="213">
        <f>S258*H258</f>
        <v>0</v>
      </c>
      <c r="U258" s="37"/>
      <c r="V258" s="37"/>
      <c r="W258" s="37"/>
      <c r="X258" s="37"/>
      <c r="Y258" s="37"/>
      <c r="Z258" s="37"/>
      <c r="AA258" s="37"/>
      <c r="AB258" s="37"/>
      <c r="AC258" s="37"/>
      <c r="AD258" s="37"/>
      <c r="AE258" s="37"/>
      <c r="AR258" s="214" t="s">
        <v>802</v>
      </c>
      <c r="AT258" s="214" t="s">
        <v>544</v>
      </c>
      <c r="AU258" s="214" t="s">
        <v>81</v>
      </c>
      <c r="AY258" s="16" t="s">
        <v>136</v>
      </c>
      <c r="BE258" s="215">
        <f>IF(N258="základní",J258,0)</f>
        <v>0</v>
      </c>
      <c r="BF258" s="215">
        <f>IF(N258="snížená",J258,0)</f>
        <v>0</v>
      </c>
      <c r="BG258" s="215">
        <f>IF(N258="zákl. přenesená",J258,0)</f>
        <v>0</v>
      </c>
      <c r="BH258" s="215">
        <f>IF(N258="sníž. přenesená",J258,0)</f>
        <v>0</v>
      </c>
      <c r="BI258" s="215">
        <f>IF(N258="nulová",J258,0)</f>
        <v>0</v>
      </c>
      <c r="BJ258" s="16" t="s">
        <v>79</v>
      </c>
      <c r="BK258" s="215">
        <f>ROUND(I258*H258,2)</f>
        <v>0</v>
      </c>
      <c r="BL258" s="16" t="s">
        <v>296</v>
      </c>
      <c r="BM258" s="214" t="s">
        <v>560</v>
      </c>
    </row>
    <row r="259" s="2" customFormat="1" ht="16.5" customHeight="1">
      <c r="A259" s="37"/>
      <c r="B259" s="38"/>
      <c r="C259" s="203" t="s">
        <v>357</v>
      </c>
      <c r="D259" s="203" t="s">
        <v>138</v>
      </c>
      <c r="E259" s="204" t="s">
        <v>836</v>
      </c>
      <c r="F259" s="205" t="s">
        <v>837</v>
      </c>
      <c r="G259" s="206" t="s">
        <v>330</v>
      </c>
      <c r="H259" s="207">
        <v>4</v>
      </c>
      <c r="I259" s="208"/>
      <c r="J259" s="209">
        <f>ROUND(I259*H259,2)</f>
        <v>0</v>
      </c>
      <c r="K259" s="205" t="s">
        <v>142</v>
      </c>
      <c r="L259" s="43"/>
      <c r="M259" s="210" t="s">
        <v>19</v>
      </c>
      <c r="N259" s="211" t="s">
        <v>42</v>
      </c>
      <c r="O259" s="83"/>
      <c r="P259" s="212">
        <f>O259*H259</f>
        <v>0</v>
      </c>
      <c r="Q259" s="212">
        <v>0</v>
      </c>
      <c r="R259" s="212">
        <f>Q259*H259</f>
        <v>0</v>
      </c>
      <c r="S259" s="212">
        <v>0</v>
      </c>
      <c r="T259" s="213">
        <f>S259*H259</f>
        <v>0</v>
      </c>
      <c r="U259" s="37"/>
      <c r="V259" s="37"/>
      <c r="W259" s="37"/>
      <c r="X259" s="37"/>
      <c r="Y259" s="37"/>
      <c r="Z259" s="37"/>
      <c r="AA259" s="37"/>
      <c r="AB259" s="37"/>
      <c r="AC259" s="37"/>
      <c r="AD259" s="37"/>
      <c r="AE259" s="37"/>
      <c r="AR259" s="214" t="s">
        <v>296</v>
      </c>
      <c r="AT259" s="214" t="s">
        <v>138</v>
      </c>
      <c r="AU259" s="214" t="s">
        <v>81</v>
      </c>
      <c r="AY259" s="16" t="s">
        <v>136</v>
      </c>
      <c r="BE259" s="215">
        <f>IF(N259="základní",J259,0)</f>
        <v>0</v>
      </c>
      <c r="BF259" s="215">
        <f>IF(N259="snížená",J259,0)</f>
        <v>0</v>
      </c>
      <c r="BG259" s="215">
        <f>IF(N259="zákl. přenesená",J259,0)</f>
        <v>0</v>
      </c>
      <c r="BH259" s="215">
        <f>IF(N259="sníž. přenesená",J259,0)</f>
        <v>0</v>
      </c>
      <c r="BI259" s="215">
        <f>IF(N259="nulová",J259,0)</f>
        <v>0</v>
      </c>
      <c r="BJ259" s="16" t="s">
        <v>79</v>
      </c>
      <c r="BK259" s="215">
        <f>ROUND(I259*H259,2)</f>
        <v>0</v>
      </c>
      <c r="BL259" s="16" t="s">
        <v>296</v>
      </c>
      <c r="BM259" s="214" t="s">
        <v>564</v>
      </c>
    </row>
    <row r="260" s="2" customFormat="1">
      <c r="A260" s="37"/>
      <c r="B260" s="38"/>
      <c r="C260" s="39"/>
      <c r="D260" s="216" t="s">
        <v>144</v>
      </c>
      <c r="E260" s="39"/>
      <c r="F260" s="217" t="s">
        <v>838</v>
      </c>
      <c r="G260" s="39"/>
      <c r="H260" s="39"/>
      <c r="I260" s="218"/>
      <c r="J260" s="39"/>
      <c r="K260" s="39"/>
      <c r="L260" s="43"/>
      <c r="M260" s="219"/>
      <c r="N260" s="220"/>
      <c r="O260" s="83"/>
      <c r="P260" s="83"/>
      <c r="Q260" s="83"/>
      <c r="R260" s="83"/>
      <c r="S260" s="83"/>
      <c r="T260" s="84"/>
      <c r="U260" s="37"/>
      <c r="V260" s="37"/>
      <c r="W260" s="37"/>
      <c r="X260" s="37"/>
      <c r="Y260" s="37"/>
      <c r="Z260" s="37"/>
      <c r="AA260" s="37"/>
      <c r="AB260" s="37"/>
      <c r="AC260" s="37"/>
      <c r="AD260" s="37"/>
      <c r="AE260" s="37"/>
      <c r="AT260" s="16" t="s">
        <v>144</v>
      </c>
      <c r="AU260" s="16" t="s">
        <v>81</v>
      </c>
    </row>
    <row r="261" s="2" customFormat="1" ht="16.5" customHeight="1">
      <c r="A261" s="37"/>
      <c r="B261" s="38"/>
      <c r="C261" s="227" t="s">
        <v>566</v>
      </c>
      <c r="D261" s="227" t="s">
        <v>544</v>
      </c>
      <c r="E261" s="228" t="s">
        <v>839</v>
      </c>
      <c r="F261" s="229" t="s">
        <v>840</v>
      </c>
      <c r="G261" s="230" t="s">
        <v>330</v>
      </c>
      <c r="H261" s="231">
        <v>4</v>
      </c>
      <c r="I261" s="232"/>
      <c r="J261" s="233">
        <f>ROUND(I261*H261,2)</f>
        <v>0</v>
      </c>
      <c r="K261" s="229" t="s">
        <v>142</v>
      </c>
      <c r="L261" s="234"/>
      <c r="M261" s="235" t="s">
        <v>19</v>
      </c>
      <c r="N261" s="236" t="s">
        <v>42</v>
      </c>
      <c r="O261" s="83"/>
      <c r="P261" s="212">
        <f>O261*H261</f>
        <v>0</v>
      </c>
      <c r="Q261" s="212">
        <v>0.0041999999999999997</v>
      </c>
      <c r="R261" s="212">
        <f>Q261*H261</f>
        <v>0.016799999999999999</v>
      </c>
      <c r="S261" s="212">
        <v>0</v>
      </c>
      <c r="T261" s="213">
        <f>S261*H261</f>
        <v>0</v>
      </c>
      <c r="U261" s="37"/>
      <c r="V261" s="37"/>
      <c r="W261" s="37"/>
      <c r="X261" s="37"/>
      <c r="Y261" s="37"/>
      <c r="Z261" s="37"/>
      <c r="AA261" s="37"/>
      <c r="AB261" s="37"/>
      <c r="AC261" s="37"/>
      <c r="AD261" s="37"/>
      <c r="AE261" s="37"/>
      <c r="AR261" s="214" t="s">
        <v>802</v>
      </c>
      <c r="AT261" s="214" t="s">
        <v>544</v>
      </c>
      <c r="AU261" s="214" t="s">
        <v>81</v>
      </c>
      <c r="AY261" s="16" t="s">
        <v>136</v>
      </c>
      <c r="BE261" s="215">
        <f>IF(N261="základní",J261,0)</f>
        <v>0</v>
      </c>
      <c r="BF261" s="215">
        <f>IF(N261="snížená",J261,0)</f>
        <v>0</v>
      </c>
      <c r="BG261" s="215">
        <f>IF(N261="zákl. přenesená",J261,0)</f>
        <v>0</v>
      </c>
      <c r="BH261" s="215">
        <f>IF(N261="sníž. přenesená",J261,0)</f>
        <v>0</v>
      </c>
      <c r="BI261" s="215">
        <f>IF(N261="nulová",J261,0)</f>
        <v>0</v>
      </c>
      <c r="BJ261" s="16" t="s">
        <v>79</v>
      </c>
      <c r="BK261" s="215">
        <f>ROUND(I261*H261,2)</f>
        <v>0</v>
      </c>
      <c r="BL261" s="16" t="s">
        <v>296</v>
      </c>
      <c r="BM261" s="214" t="s">
        <v>569</v>
      </c>
    </row>
    <row r="262" s="2" customFormat="1" ht="16.5" customHeight="1">
      <c r="A262" s="37"/>
      <c r="B262" s="38"/>
      <c r="C262" s="203" t="s">
        <v>360</v>
      </c>
      <c r="D262" s="203" t="s">
        <v>138</v>
      </c>
      <c r="E262" s="204" t="s">
        <v>841</v>
      </c>
      <c r="F262" s="205" t="s">
        <v>842</v>
      </c>
      <c r="G262" s="206" t="s">
        <v>330</v>
      </c>
      <c r="H262" s="207">
        <v>4</v>
      </c>
      <c r="I262" s="208"/>
      <c r="J262" s="209">
        <f>ROUND(I262*H262,2)</f>
        <v>0</v>
      </c>
      <c r="K262" s="205" t="s">
        <v>142</v>
      </c>
      <c r="L262" s="43"/>
      <c r="M262" s="210" t="s">
        <v>19</v>
      </c>
      <c r="N262" s="211" t="s">
        <v>42</v>
      </c>
      <c r="O262" s="83"/>
      <c r="P262" s="212">
        <f>O262*H262</f>
        <v>0</v>
      </c>
      <c r="Q262" s="212">
        <v>0</v>
      </c>
      <c r="R262" s="212">
        <f>Q262*H262</f>
        <v>0</v>
      </c>
      <c r="S262" s="212">
        <v>0</v>
      </c>
      <c r="T262" s="213">
        <f>S262*H262</f>
        <v>0</v>
      </c>
      <c r="U262" s="37"/>
      <c r="V262" s="37"/>
      <c r="W262" s="37"/>
      <c r="X262" s="37"/>
      <c r="Y262" s="37"/>
      <c r="Z262" s="37"/>
      <c r="AA262" s="37"/>
      <c r="AB262" s="37"/>
      <c r="AC262" s="37"/>
      <c r="AD262" s="37"/>
      <c r="AE262" s="37"/>
      <c r="AR262" s="214" t="s">
        <v>296</v>
      </c>
      <c r="AT262" s="214" t="s">
        <v>138</v>
      </c>
      <c r="AU262" s="214" t="s">
        <v>81</v>
      </c>
      <c r="AY262" s="16" t="s">
        <v>136</v>
      </c>
      <c r="BE262" s="215">
        <f>IF(N262="základní",J262,0)</f>
        <v>0</v>
      </c>
      <c r="BF262" s="215">
        <f>IF(N262="snížená",J262,0)</f>
        <v>0</v>
      </c>
      <c r="BG262" s="215">
        <f>IF(N262="zákl. přenesená",J262,0)</f>
        <v>0</v>
      </c>
      <c r="BH262" s="215">
        <f>IF(N262="sníž. přenesená",J262,0)</f>
        <v>0</v>
      </c>
      <c r="BI262" s="215">
        <f>IF(N262="nulová",J262,0)</f>
        <v>0</v>
      </c>
      <c r="BJ262" s="16" t="s">
        <v>79</v>
      </c>
      <c r="BK262" s="215">
        <f>ROUND(I262*H262,2)</f>
        <v>0</v>
      </c>
      <c r="BL262" s="16" t="s">
        <v>296</v>
      </c>
      <c r="BM262" s="214" t="s">
        <v>575</v>
      </c>
    </row>
    <row r="263" s="2" customFormat="1">
      <c r="A263" s="37"/>
      <c r="B263" s="38"/>
      <c r="C263" s="39"/>
      <c r="D263" s="216" t="s">
        <v>144</v>
      </c>
      <c r="E263" s="39"/>
      <c r="F263" s="217" t="s">
        <v>843</v>
      </c>
      <c r="G263" s="39"/>
      <c r="H263" s="39"/>
      <c r="I263" s="218"/>
      <c r="J263" s="39"/>
      <c r="K263" s="39"/>
      <c r="L263" s="43"/>
      <c r="M263" s="219"/>
      <c r="N263" s="220"/>
      <c r="O263" s="83"/>
      <c r="P263" s="83"/>
      <c r="Q263" s="83"/>
      <c r="R263" s="83"/>
      <c r="S263" s="83"/>
      <c r="T263" s="84"/>
      <c r="U263" s="37"/>
      <c r="V263" s="37"/>
      <c r="W263" s="37"/>
      <c r="X263" s="37"/>
      <c r="Y263" s="37"/>
      <c r="Z263" s="37"/>
      <c r="AA263" s="37"/>
      <c r="AB263" s="37"/>
      <c r="AC263" s="37"/>
      <c r="AD263" s="37"/>
      <c r="AE263" s="37"/>
      <c r="AT263" s="16" t="s">
        <v>144</v>
      </c>
      <c r="AU263" s="16" t="s">
        <v>81</v>
      </c>
    </row>
    <row r="264" s="2" customFormat="1" ht="16.5" customHeight="1">
      <c r="A264" s="37"/>
      <c r="B264" s="38"/>
      <c r="C264" s="227" t="s">
        <v>844</v>
      </c>
      <c r="D264" s="227" t="s">
        <v>544</v>
      </c>
      <c r="E264" s="228" t="s">
        <v>845</v>
      </c>
      <c r="F264" s="229" t="s">
        <v>846</v>
      </c>
      <c r="G264" s="230" t="s">
        <v>847</v>
      </c>
      <c r="H264" s="231">
        <v>4</v>
      </c>
      <c r="I264" s="232"/>
      <c r="J264" s="233">
        <f>ROUND(I264*H264,2)</f>
        <v>0</v>
      </c>
      <c r="K264" s="229" t="s">
        <v>19</v>
      </c>
      <c r="L264" s="234"/>
      <c r="M264" s="235" t="s">
        <v>19</v>
      </c>
      <c r="N264" s="236" t="s">
        <v>42</v>
      </c>
      <c r="O264" s="83"/>
      <c r="P264" s="212">
        <f>O264*H264</f>
        <v>0</v>
      </c>
      <c r="Q264" s="212">
        <v>0</v>
      </c>
      <c r="R264" s="212">
        <f>Q264*H264</f>
        <v>0</v>
      </c>
      <c r="S264" s="212">
        <v>0</v>
      </c>
      <c r="T264" s="213">
        <f>S264*H264</f>
        <v>0</v>
      </c>
      <c r="U264" s="37"/>
      <c r="V264" s="37"/>
      <c r="W264" s="37"/>
      <c r="X264" s="37"/>
      <c r="Y264" s="37"/>
      <c r="Z264" s="37"/>
      <c r="AA264" s="37"/>
      <c r="AB264" s="37"/>
      <c r="AC264" s="37"/>
      <c r="AD264" s="37"/>
      <c r="AE264" s="37"/>
      <c r="AR264" s="214" t="s">
        <v>802</v>
      </c>
      <c r="AT264" s="214" t="s">
        <v>544</v>
      </c>
      <c r="AU264" s="214" t="s">
        <v>81</v>
      </c>
      <c r="AY264" s="16" t="s">
        <v>136</v>
      </c>
      <c r="BE264" s="215">
        <f>IF(N264="základní",J264,0)</f>
        <v>0</v>
      </c>
      <c r="BF264" s="215">
        <f>IF(N264="snížená",J264,0)</f>
        <v>0</v>
      </c>
      <c r="BG264" s="215">
        <f>IF(N264="zákl. přenesená",J264,0)</f>
        <v>0</v>
      </c>
      <c r="BH264" s="215">
        <f>IF(N264="sníž. přenesená",J264,0)</f>
        <v>0</v>
      </c>
      <c r="BI264" s="215">
        <f>IF(N264="nulová",J264,0)</f>
        <v>0</v>
      </c>
      <c r="BJ264" s="16" t="s">
        <v>79</v>
      </c>
      <c r="BK264" s="215">
        <f>ROUND(I264*H264,2)</f>
        <v>0</v>
      </c>
      <c r="BL264" s="16" t="s">
        <v>296</v>
      </c>
      <c r="BM264" s="214" t="s">
        <v>848</v>
      </c>
    </row>
    <row r="265" s="2" customFormat="1" ht="16.5" customHeight="1">
      <c r="A265" s="37"/>
      <c r="B265" s="38"/>
      <c r="C265" s="203" t="s">
        <v>365</v>
      </c>
      <c r="D265" s="203" t="s">
        <v>138</v>
      </c>
      <c r="E265" s="204" t="s">
        <v>849</v>
      </c>
      <c r="F265" s="205" t="s">
        <v>850</v>
      </c>
      <c r="G265" s="206" t="s">
        <v>330</v>
      </c>
      <c r="H265" s="207">
        <v>4</v>
      </c>
      <c r="I265" s="208"/>
      <c r="J265" s="209">
        <f>ROUND(I265*H265,2)</f>
        <v>0</v>
      </c>
      <c r="K265" s="205" t="s">
        <v>142</v>
      </c>
      <c r="L265" s="43"/>
      <c r="M265" s="210" t="s">
        <v>19</v>
      </c>
      <c r="N265" s="211" t="s">
        <v>42</v>
      </c>
      <c r="O265" s="83"/>
      <c r="P265" s="212">
        <f>O265*H265</f>
        <v>0</v>
      </c>
      <c r="Q265" s="212">
        <v>0</v>
      </c>
      <c r="R265" s="212">
        <f>Q265*H265</f>
        <v>0</v>
      </c>
      <c r="S265" s="212">
        <v>0</v>
      </c>
      <c r="T265" s="213">
        <f>S265*H265</f>
        <v>0</v>
      </c>
      <c r="U265" s="37"/>
      <c r="V265" s="37"/>
      <c r="W265" s="37"/>
      <c r="X265" s="37"/>
      <c r="Y265" s="37"/>
      <c r="Z265" s="37"/>
      <c r="AA265" s="37"/>
      <c r="AB265" s="37"/>
      <c r="AC265" s="37"/>
      <c r="AD265" s="37"/>
      <c r="AE265" s="37"/>
      <c r="AR265" s="214" t="s">
        <v>296</v>
      </c>
      <c r="AT265" s="214" t="s">
        <v>138</v>
      </c>
      <c r="AU265" s="214" t="s">
        <v>81</v>
      </c>
      <c r="AY265" s="16" t="s">
        <v>136</v>
      </c>
      <c r="BE265" s="215">
        <f>IF(N265="základní",J265,0)</f>
        <v>0</v>
      </c>
      <c r="BF265" s="215">
        <f>IF(N265="snížená",J265,0)</f>
        <v>0</v>
      </c>
      <c r="BG265" s="215">
        <f>IF(N265="zákl. přenesená",J265,0)</f>
        <v>0</v>
      </c>
      <c r="BH265" s="215">
        <f>IF(N265="sníž. přenesená",J265,0)</f>
        <v>0</v>
      </c>
      <c r="BI265" s="215">
        <f>IF(N265="nulová",J265,0)</f>
        <v>0</v>
      </c>
      <c r="BJ265" s="16" t="s">
        <v>79</v>
      </c>
      <c r="BK265" s="215">
        <f>ROUND(I265*H265,2)</f>
        <v>0</v>
      </c>
      <c r="BL265" s="16" t="s">
        <v>296</v>
      </c>
      <c r="BM265" s="214" t="s">
        <v>851</v>
      </c>
    </row>
    <row r="266" s="2" customFormat="1">
      <c r="A266" s="37"/>
      <c r="B266" s="38"/>
      <c r="C266" s="39"/>
      <c r="D266" s="216" t="s">
        <v>144</v>
      </c>
      <c r="E266" s="39"/>
      <c r="F266" s="217" t="s">
        <v>852</v>
      </c>
      <c r="G266" s="39"/>
      <c r="H266" s="39"/>
      <c r="I266" s="218"/>
      <c r="J266" s="39"/>
      <c r="K266" s="39"/>
      <c r="L266" s="43"/>
      <c r="M266" s="219"/>
      <c r="N266" s="220"/>
      <c r="O266" s="83"/>
      <c r="P266" s="83"/>
      <c r="Q266" s="83"/>
      <c r="R266" s="83"/>
      <c r="S266" s="83"/>
      <c r="T266" s="84"/>
      <c r="U266" s="37"/>
      <c r="V266" s="37"/>
      <c r="W266" s="37"/>
      <c r="X266" s="37"/>
      <c r="Y266" s="37"/>
      <c r="Z266" s="37"/>
      <c r="AA266" s="37"/>
      <c r="AB266" s="37"/>
      <c r="AC266" s="37"/>
      <c r="AD266" s="37"/>
      <c r="AE266" s="37"/>
      <c r="AT266" s="16" t="s">
        <v>144</v>
      </c>
      <c r="AU266" s="16" t="s">
        <v>81</v>
      </c>
    </row>
    <row r="267" s="2" customFormat="1" ht="16.5" customHeight="1">
      <c r="A267" s="37"/>
      <c r="B267" s="38"/>
      <c r="C267" s="227" t="s">
        <v>579</v>
      </c>
      <c r="D267" s="227" t="s">
        <v>544</v>
      </c>
      <c r="E267" s="228" t="s">
        <v>853</v>
      </c>
      <c r="F267" s="229" t="s">
        <v>854</v>
      </c>
      <c r="G267" s="230" t="s">
        <v>330</v>
      </c>
      <c r="H267" s="231">
        <v>4</v>
      </c>
      <c r="I267" s="232"/>
      <c r="J267" s="233">
        <f>ROUND(I267*H267,2)</f>
        <v>0</v>
      </c>
      <c r="K267" s="229" t="s">
        <v>142</v>
      </c>
      <c r="L267" s="234"/>
      <c r="M267" s="235" t="s">
        <v>19</v>
      </c>
      <c r="N267" s="236" t="s">
        <v>42</v>
      </c>
      <c r="O267" s="83"/>
      <c r="P267" s="212">
        <f>O267*H267</f>
        <v>0</v>
      </c>
      <c r="Q267" s="212">
        <v>0</v>
      </c>
      <c r="R267" s="212">
        <f>Q267*H267</f>
        <v>0</v>
      </c>
      <c r="S267" s="212">
        <v>0</v>
      </c>
      <c r="T267" s="213">
        <f>S267*H267</f>
        <v>0</v>
      </c>
      <c r="U267" s="37"/>
      <c r="V267" s="37"/>
      <c r="W267" s="37"/>
      <c r="X267" s="37"/>
      <c r="Y267" s="37"/>
      <c r="Z267" s="37"/>
      <c r="AA267" s="37"/>
      <c r="AB267" s="37"/>
      <c r="AC267" s="37"/>
      <c r="AD267" s="37"/>
      <c r="AE267" s="37"/>
      <c r="AR267" s="214" t="s">
        <v>802</v>
      </c>
      <c r="AT267" s="214" t="s">
        <v>544</v>
      </c>
      <c r="AU267" s="214" t="s">
        <v>81</v>
      </c>
      <c r="AY267" s="16" t="s">
        <v>136</v>
      </c>
      <c r="BE267" s="215">
        <f>IF(N267="základní",J267,0)</f>
        <v>0</v>
      </c>
      <c r="BF267" s="215">
        <f>IF(N267="snížená",J267,0)</f>
        <v>0</v>
      </c>
      <c r="BG267" s="215">
        <f>IF(N267="zákl. přenesená",J267,0)</f>
        <v>0</v>
      </c>
      <c r="BH267" s="215">
        <f>IF(N267="sníž. přenesená",J267,0)</f>
        <v>0</v>
      </c>
      <c r="BI267" s="215">
        <f>IF(N267="nulová",J267,0)</f>
        <v>0</v>
      </c>
      <c r="BJ267" s="16" t="s">
        <v>79</v>
      </c>
      <c r="BK267" s="215">
        <f>ROUND(I267*H267,2)</f>
        <v>0</v>
      </c>
      <c r="BL267" s="16" t="s">
        <v>296</v>
      </c>
      <c r="BM267" s="214" t="s">
        <v>583</v>
      </c>
    </row>
    <row r="268" s="2" customFormat="1" ht="16.5" customHeight="1">
      <c r="A268" s="37"/>
      <c r="B268" s="38"/>
      <c r="C268" s="203" t="s">
        <v>369</v>
      </c>
      <c r="D268" s="203" t="s">
        <v>138</v>
      </c>
      <c r="E268" s="204" t="s">
        <v>855</v>
      </c>
      <c r="F268" s="205" t="s">
        <v>856</v>
      </c>
      <c r="G268" s="206" t="s">
        <v>330</v>
      </c>
      <c r="H268" s="207">
        <v>1</v>
      </c>
      <c r="I268" s="208"/>
      <c r="J268" s="209">
        <f>ROUND(I268*H268,2)</f>
        <v>0</v>
      </c>
      <c r="K268" s="205" t="s">
        <v>142</v>
      </c>
      <c r="L268" s="43"/>
      <c r="M268" s="210" t="s">
        <v>19</v>
      </c>
      <c r="N268" s="211" t="s">
        <v>42</v>
      </c>
      <c r="O268" s="83"/>
      <c r="P268" s="212">
        <f>O268*H268</f>
        <v>0</v>
      </c>
      <c r="Q268" s="212">
        <v>0</v>
      </c>
      <c r="R268" s="212">
        <f>Q268*H268</f>
        <v>0</v>
      </c>
      <c r="S268" s="212">
        <v>0</v>
      </c>
      <c r="T268" s="213">
        <f>S268*H268</f>
        <v>0</v>
      </c>
      <c r="U268" s="37"/>
      <c r="V268" s="37"/>
      <c r="W268" s="37"/>
      <c r="X268" s="37"/>
      <c r="Y268" s="37"/>
      <c r="Z268" s="37"/>
      <c r="AA268" s="37"/>
      <c r="AB268" s="37"/>
      <c r="AC268" s="37"/>
      <c r="AD268" s="37"/>
      <c r="AE268" s="37"/>
      <c r="AR268" s="214" t="s">
        <v>296</v>
      </c>
      <c r="AT268" s="214" t="s">
        <v>138</v>
      </c>
      <c r="AU268" s="214" t="s">
        <v>81</v>
      </c>
      <c r="AY268" s="16" t="s">
        <v>136</v>
      </c>
      <c r="BE268" s="215">
        <f>IF(N268="základní",J268,0)</f>
        <v>0</v>
      </c>
      <c r="BF268" s="215">
        <f>IF(N268="snížená",J268,0)</f>
        <v>0</v>
      </c>
      <c r="BG268" s="215">
        <f>IF(N268="zákl. přenesená",J268,0)</f>
        <v>0</v>
      </c>
      <c r="BH268" s="215">
        <f>IF(N268="sníž. přenesená",J268,0)</f>
        <v>0</v>
      </c>
      <c r="BI268" s="215">
        <f>IF(N268="nulová",J268,0)</f>
        <v>0</v>
      </c>
      <c r="BJ268" s="16" t="s">
        <v>79</v>
      </c>
      <c r="BK268" s="215">
        <f>ROUND(I268*H268,2)</f>
        <v>0</v>
      </c>
      <c r="BL268" s="16" t="s">
        <v>296</v>
      </c>
      <c r="BM268" s="214" t="s">
        <v>857</v>
      </c>
    </row>
    <row r="269" s="2" customFormat="1">
      <c r="A269" s="37"/>
      <c r="B269" s="38"/>
      <c r="C269" s="39"/>
      <c r="D269" s="216" t="s">
        <v>144</v>
      </c>
      <c r="E269" s="39"/>
      <c r="F269" s="217" t="s">
        <v>858</v>
      </c>
      <c r="G269" s="39"/>
      <c r="H269" s="39"/>
      <c r="I269" s="218"/>
      <c r="J269" s="39"/>
      <c r="K269" s="39"/>
      <c r="L269" s="43"/>
      <c r="M269" s="219"/>
      <c r="N269" s="220"/>
      <c r="O269" s="83"/>
      <c r="P269" s="83"/>
      <c r="Q269" s="83"/>
      <c r="R269" s="83"/>
      <c r="S269" s="83"/>
      <c r="T269" s="84"/>
      <c r="U269" s="37"/>
      <c r="V269" s="37"/>
      <c r="W269" s="37"/>
      <c r="X269" s="37"/>
      <c r="Y269" s="37"/>
      <c r="Z269" s="37"/>
      <c r="AA269" s="37"/>
      <c r="AB269" s="37"/>
      <c r="AC269" s="37"/>
      <c r="AD269" s="37"/>
      <c r="AE269" s="37"/>
      <c r="AT269" s="16" t="s">
        <v>144</v>
      </c>
      <c r="AU269" s="16" t="s">
        <v>81</v>
      </c>
    </row>
    <row r="270" s="2" customFormat="1" ht="16.5" customHeight="1">
      <c r="A270" s="37"/>
      <c r="B270" s="38"/>
      <c r="C270" s="203" t="s">
        <v>859</v>
      </c>
      <c r="D270" s="203" t="s">
        <v>138</v>
      </c>
      <c r="E270" s="204" t="s">
        <v>860</v>
      </c>
      <c r="F270" s="205" t="s">
        <v>861</v>
      </c>
      <c r="G270" s="206" t="s">
        <v>330</v>
      </c>
      <c r="H270" s="207">
        <v>3</v>
      </c>
      <c r="I270" s="208"/>
      <c r="J270" s="209">
        <f>ROUND(I270*H270,2)</f>
        <v>0</v>
      </c>
      <c r="K270" s="205" t="s">
        <v>142</v>
      </c>
      <c r="L270" s="43"/>
      <c r="M270" s="210" t="s">
        <v>19</v>
      </c>
      <c r="N270" s="211" t="s">
        <v>42</v>
      </c>
      <c r="O270" s="83"/>
      <c r="P270" s="212">
        <f>O270*H270</f>
        <v>0</v>
      </c>
      <c r="Q270" s="212">
        <v>0</v>
      </c>
      <c r="R270" s="212">
        <f>Q270*H270</f>
        <v>0</v>
      </c>
      <c r="S270" s="212">
        <v>0</v>
      </c>
      <c r="T270" s="213">
        <f>S270*H270</f>
        <v>0</v>
      </c>
      <c r="U270" s="37"/>
      <c r="V270" s="37"/>
      <c r="W270" s="37"/>
      <c r="X270" s="37"/>
      <c r="Y270" s="37"/>
      <c r="Z270" s="37"/>
      <c r="AA270" s="37"/>
      <c r="AB270" s="37"/>
      <c r="AC270" s="37"/>
      <c r="AD270" s="37"/>
      <c r="AE270" s="37"/>
      <c r="AR270" s="214" t="s">
        <v>296</v>
      </c>
      <c r="AT270" s="214" t="s">
        <v>138</v>
      </c>
      <c r="AU270" s="214" t="s">
        <v>81</v>
      </c>
      <c r="AY270" s="16" t="s">
        <v>136</v>
      </c>
      <c r="BE270" s="215">
        <f>IF(N270="základní",J270,0)</f>
        <v>0</v>
      </c>
      <c r="BF270" s="215">
        <f>IF(N270="snížená",J270,0)</f>
        <v>0</v>
      </c>
      <c r="BG270" s="215">
        <f>IF(N270="zákl. přenesená",J270,0)</f>
        <v>0</v>
      </c>
      <c r="BH270" s="215">
        <f>IF(N270="sníž. přenesená",J270,0)</f>
        <v>0</v>
      </c>
      <c r="BI270" s="215">
        <f>IF(N270="nulová",J270,0)</f>
        <v>0</v>
      </c>
      <c r="BJ270" s="16" t="s">
        <v>79</v>
      </c>
      <c r="BK270" s="215">
        <f>ROUND(I270*H270,2)</f>
        <v>0</v>
      </c>
      <c r="BL270" s="16" t="s">
        <v>296</v>
      </c>
      <c r="BM270" s="214" t="s">
        <v>862</v>
      </c>
    </row>
    <row r="271" s="2" customFormat="1">
      <c r="A271" s="37"/>
      <c r="B271" s="38"/>
      <c r="C271" s="39"/>
      <c r="D271" s="216" t="s">
        <v>144</v>
      </c>
      <c r="E271" s="39"/>
      <c r="F271" s="217" t="s">
        <v>863</v>
      </c>
      <c r="G271" s="39"/>
      <c r="H271" s="39"/>
      <c r="I271" s="218"/>
      <c r="J271" s="39"/>
      <c r="K271" s="39"/>
      <c r="L271" s="43"/>
      <c r="M271" s="219"/>
      <c r="N271" s="220"/>
      <c r="O271" s="83"/>
      <c r="P271" s="83"/>
      <c r="Q271" s="83"/>
      <c r="R271" s="83"/>
      <c r="S271" s="83"/>
      <c r="T271" s="84"/>
      <c r="U271" s="37"/>
      <c r="V271" s="37"/>
      <c r="W271" s="37"/>
      <c r="X271" s="37"/>
      <c r="Y271" s="37"/>
      <c r="Z271" s="37"/>
      <c r="AA271" s="37"/>
      <c r="AB271" s="37"/>
      <c r="AC271" s="37"/>
      <c r="AD271" s="37"/>
      <c r="AE271" s="37"/>
      <c r="AT271" s="16" t="s">
        <v>144</v>
      </c>
      <c r="AU271" s="16" t="s">
        <v>81</v>
      </c>
    </row>
    <row r="272" s="2" customFormat="1" ht="16.5" customHeight="1">
      <c r="A272" s="37"/>
      <c r="B272" s="38"/>
      <c r="C272" s="203" t="s">
        <v>374</v>
      </c>
      <c r="D272" s="203" t="s">
        <v>138</v>
      </c>
      <c r="E272" s="204" t="s">
        <v>864</v>
      </c>
      <c r="F272" s="205" t="s">
        <v>865</v>
      </c>
      <c r="G272" s="206" t="s">
        <v>330</v>
      </c>
      <c r="H272" s="207">
        <v>1</v>
      </c>
      <c r="I272" s="208"/>
      <c r="J272" s="209">
        <f>ROUND(I272*H272,2)</f>
        <v>0</v>
      </c>
      <c r="K272" s="205" t="s">
        <v>142</v>
      </c>
      <c r="L272" s="43"/>
      <c r="M272" s="210" t="s">
        <v>19</v>
      </c>
      <c r="N272" s="211" t="s">
        <v>42</v>
      </c>
      <c r="O272" s="83"/>
      <c r="P272" s="212">
        <f>O272*H272</f>
        <v>0</v>
      </c>
      <c r="Q272" s="212">
        <v>0</v>
      </c>
      <c r="R272" s="212">
        <f>Q272*H272</f>
        <v>0</v>
      </c>
      <c r="S272" s="212">
        <v>0</v>
      </c>
      <c r="T272" s="213">
        <f>S272*H272</f>
        <v>0</v>
      </c>
      <c r="U272" s="37"/>
      <c r="V272" s="37"/>
      <c r="W272" s="37"/>
      <c r="X272" s="37"/>
      <c r="Y272" s="37"/>
      <c r="Z272" s="37"/>
      <c r="AA272" s="37"/>
      <c r="AB272" s="37"/>
      <c r="AC272" s="37"/>
      <c r="AD272" s="37"/>
      <c r="AE272" s="37"/>
      <c r="AR272" s="214" t="s">
        <v>296</v>
      </c>
      <c r="AT272" s="214" t="s">
        <v>138</v>
      </c>
      <c r="AU272" s="214" t="s">
        <v>81</v>
      </c>
      <c r="AY272" s="16" t="s">
        <v>136</v>
      </c>
      <c r="BE272" s="215">
        <f>IF(N272="základní",J272,0)</f>
        <v>0</v>
      </c>
      <c r="BF272" s="215">
        <f>IF(N272="snížená",J272,0)</f>
        <v>0</v>
      </c>
      <c r="BG272" s="215">
        <f>IF(N272="zákl. přenesená",J272,0)</f>
        <v>0</v>
      </c>
      <c r="BH272" s="215">
        <f>IF(N272="sníž. přenesená",J272,0)</f>
        <v>0</v>
      </c>
      <c r="BI272" s="215">
        <f>IF(N272="nulová",J272,0)</f>
        <v>0</v>
      </c>
      <c r="BJ272" s="16" t="s">
        <v>79</v>
      </c>
      <c r="BK272" s="215">
        <f>ROUND(I272*H272,2)</f>
        <v>0</v>
      </c>
      <c r="BL272" s="16" t="s">
        <v>296</v>
      </c>
      <c r="BM272" s="214" t="s">
        <v>866</v>
      </c>
    </row>
    <row r="273" s="2" customFormat="1">
      <c r="A273" s="37"/>
      <c r="B273" s="38"/>
      <c r="C273" s="39"/>
      <c r="D273" s="216" t="s">
        <v>144</v>
      </c>
      <c r="E273" s="39"/>
      <c r="F273" s="217" t="s">
        <v>867</v>
      </c>
      <c r="G273" s="39"/>
      <c r="H273" s="39"/>
      <c r="I273" s="218"/>
      <c r="J273" s="39"/>
      <c r="K273" s="39"/>
      <c r="L273" s="43"/>
      <c r="M273" s="219"/>
      <c r="N273" s="220"/>
      <c r="O273" s="83"/>
      <c r="P273" s="83"/>
      <c r="Q273" s="83"/>
      <c r="R273" s="83"/>
      <c r="S273" s="83"/>
      <c r="T273" s="84"/>
      <c r="U273" s="37"/>
      <c r="V273" s="37"/>
      <c r="W273" s="37"/>
      <c r="X273" s="37"/>
      <c r="Y273" s="37"/>
      <c r="Z273" s="37"/>
      <c r="AA273" s="37"/>
      <c r="AB273" s="37"/>
      <c r="AC273" s="37"/>
      <c r="AD273" s="37"/>
      <c r="AE273" s="37"/>
      <c r="AT273" s="16" t="s">
        <v>144</v>
      </c>
      <c r="AU273" s="16" t="s">
        <v>81</v>
      </c>
    </row>
    <row r="274" s="2" customFormat="1" ht="24.15" customHeight="1">
      <c r="A274" s="37"/>
      <c r="B274" s="38"/>
      <c r="C274" s="203" t="s">
        <v>868</v>
      </c>
      <c r="D274" s="203" t="s">
        <v>138</v>
      </c>
      <c r="E274" s="204" t="s">
        <v>869</v>
      </c>
      <c r="F274" s="205" t="s">
        <v>870</v>
      </c>
      <c r="G274" s="206" t="s">
        <v>186</v>
      </c>
      <c r="H274" s="207">
        <v>70</v>
      </c>
      <c r="I274" s="208"/>
      <c r="J274" s="209">
        <f>ROUND(I274*H274,2)</f>
        <v>0</v>
      </c>
      <c r="K274" s="205" t="s">
        <v>142</v>
      </c>
      <c r="L274" s="43"/>
      <c r="M274" s="210" t="s">
        <v>19</v>
      </c>
      <c r="N274" s="211" t="s">
        <v>42</v>
      </c>
      <c r="O274" s="83"/>
      <c r="P274" s="212">
        <f>O274*H274</f>
        <v>0</v>
      </c>
      <c r="Q274" s="212">
        <v>0</v>
      </c>
      <c r="R274" s="212">
        <f>Q274*H274</f>
        <v>0</v>
      </c>
      <c r="S274" s="212">
        <v>0</v>
      </c>
      <c r="T274" s="213">
        <f>S274*H274</f>
        <v>0</v>
      </c>
      <c r="U274" s="37"/>
      <c r="V274" s="37"/>
      <c r="W274" s="37"/>
      <c r="X274" s="37"/>
      <c r="Y274" s="37"/>
      <c r="Z274" s="37"/>
      <c r="AA274" s="37"/>
      <c r="AB274" s="37"/>
      <c r="AC274" s="37"/>
      <c r="AD274" s="37"/>
      <c r="AE274" s="37"/>
      <c r="AR274" s="214" t="s">
        <v>296</v>
      </c>
      <c r="AT274" s="214" t="s">
        <v>138</v>
      </c>
      <c r="AU274" s="214" t="s">
        <v>81</v>
      </c>
      <c r="AY274" s="16" t="s">
        <v>136</v>
      </c>
      <c r="BE274" s="215">
        <f>IF(N274="základní",J274,0)</f>
        <v>0</v>
      </c>
      <c r="BF274" s="215">
        <f>IF(N274="snížená",J274,0)</f>
        <v>0</v>
      </c>
      <c r="BG274" s="215">
        <f>IF(N274="zákl. přenesená",J274,0)</f>
        <v>0</v>
      </c>
      <c r="BH274" s="215">
        <f>IF(N274="sníž. přenesená",J274,0)</f>
        <v>0</v>
      </c>
      <c r="BI274" s="215">
        <f>IF(N274="nulová",J274,0)</f>
        <v>0</v>
      </c>
      <c r="BJ274" s="16" t="s">
        <v>79</v>
      </c>
      <c r="BK274" s="215">
        <f>ROUND(I274*H274,2)</f>
        <v>0</v>
      </c>
      <c r="BL274" s="16" t="s">
        <v>296</v>
      </c>
      <c r="BM274" s="214" t="s">
        <v>871</v>
      </c>
    </row>
    <row r="275" s="2" customFormat="1">
      <c r="A275" s="37"/>
      <c r="B275" s="38"/>
      <c r="C275" s="39"/>
      <c r="D275" s="216" t="s">
        <v>144</v>
      </c>
      <c r="E275" s="39"/>
      <c r="F275" s="217" t="s">
        <v>872</v>
      </c>
      <c r="G275" s="39"/>
      <c r="H275" s="39"/>
      <c r="I275" s="218"/>
      <c r="J275" s="39"/>
      <c r="K275" s="39"/>
      <c r="L275" s="43"/>
      <c r="M275" s="219"/>
      <c r="N275" s="220"/>
      <c r="O275" s="83"/>
      <c r="P275" s="83"/>
      <c r="Q275" s="83"/>
      <c r="R275" s="83"/>
      <c r="S275" s="83"/>
      <c r="T275" s="84"/>
      <c r="U275" s="37"/>
      <c r="V275" s="37"/>
      <c r="W275" s="37"/>
      <c r="X275" s="37"/>
      <c r="Y275" s="37"/>
      <c r="Z275" s="37"/>
      <c r="AA275" s="37"/>
      <c r="AB275" s="37"/>
      <c r="AC275" s="37"/>
      <c r="AD275" s="37"/>
      <c r="AE275" s="37"/>
      <c r="AT275" s="16" t="s">
        <v>144</v>
      </c>
      <c r="AU275" s="16" t="s">
        <v>81</v>
      </c>
    </row>
    <row r="276" s="2" customFormat="1" ht="16.5" customHeight="1">
      <c r="A276" s="37"/>
      <c r="B276" s="38"/>
      <c r="C276" s="227" t="s">
        <v>378</v>
      </c>
      <c r="D276" s="227" t="s">
        <v>544</v>
      </c>
      <c r="E276" s="228" t="s">
        <v>873</v>
      </c>
      <c r="F276" s="229" t="s">
        <v>874</v>
      </c>
      <c r="G276" s="230" t="s">
        <v>186</v>
      </c>
      <c r="H276" s="231">
        <v>70</v>
      </c>
      <c r="I276" s="232"/>
      <c r="J276" s="233">
        <f>ROUND(I276*H276,2)</f>
        <v>0</v>
      </c>
      <c r="K276" s="229" t="s">
        <v>142</v>
      </c>
      <c r="L276" s="234"/>
      <c r="M276" s="235" t="s">
        <v>19</v>
      </c>
      <c r="N276" s="236" t="s">
        <v>42</v>
      </c>
      <c r="O276" s="83"/>
      <c r="P276" s="212">
        <f>O276*H276</f>
        <v>0</v>
      </c>
      <c r="Q276" s="212">
        <v>0.0015200000000000001</v>
      </c>
      <c r="R276" s="212">
        <f>Q276*H276</f>
        <v>0.10640000000000001</v>
      </c>
      <c r="S276" s="212">
        <v>0</v>
      </c>
      <c r="T276" s="213">
        <f>S276*H276</f>
        <v>0</v>
      </c>
      <c r="U276" s="37"/>
      <c r="V276" s="37"/>
      <c r="W276" s="37"/>
      <c r="X276" s="37"/>
      <c r="Y276" s="37"/>
      <c r="Z276" s="37"/>
      <c r="AA276" s="37"/>
      <c r="AB276" s="37"/>
      <c r="AC276" s="37"/>
      <c r="AD276" s="37"/>
      <c r="AE276" s="37"/>
      <c r="AR276" s="214" t="s">
        <v>802</v>
      </c>
      <c r="AT276" s="214" t="s">
        <v>544</v>
      </c>
      <c r="AU276" s="214" t="s">
        <v>81</v>
      </c>
      <c r="AY276" s="16" t="s">
        <v>136</v>
      </c>
      <c r="BE276" s="215">
        <f>IF(N276="základní",J276,0)</f>
        <v>0</v>
      </c>
      <c r="BF276" s="215">
        <f>IF(N276="snížená",J276,0)</f>
        <v>0</v>
      </c>
      <c r="BG276" s="215">
        <f>IF(N276="zákl. přenesená",J276,0)</f>
        <v>0</v>
      </c>
      <c r="BH276" s="215">
        <f>IF(N276="sníž. přenesená",J276,0)</f>
        <v>0</v>
      </c>
      <c r="BI276" s="215">
        <f>IF(N276="nulová",J276,0)</f>
        <v>0</v>
      </c>
      <c r="BJ276" s="16" t="s">
        <v>79</v>
      </c>
      <c r="BK276" s="215">
        <f>ROUND(I276*H276,2)</f>
        <v>0</v>
      </c>
      <c r="BL276" s="16" t="s">
        <v>296</v>
      </c>
      <c r="BM276" s="214" t="s">
        <v>875</v>
      </c>
    </row>
    <row r="277" s="12" customFormat="1" ht="22.8" customHeight="1">
      <c r="A277" s="12"/>
      <c r="B277" s="187"/>
      <c r="C277" s="188"/>
      <c r="D277" s="189" t="s">
        <v>70</v>
      </c>
      <c r="E277" s="201" t="s">
        <v>571</v>
      </c>
      <c r="F277" s="201" t="s">
        <v>572</v>
      </c>
      <c r="G277" s="188"/>
      <c r="H277" s="188"/>
      <c r="I277" s="191"/>
      <c r="J277" s="202">
        <f>BK277</f>
        <v>0</v>
      </c>
      <c r="K277" s="188"/>
      <c r="L277" s="193"/>
      <c r="M277" s="194"/>
      <c r="N277" s="195"/>
      <c r="O277" s="195"/>
      <c r="P277" s="196">
        <f>SUM(P278:P282)</f>
        <v>0</v>
      </c>
      <c r="Q277" s="195"/>
      <c r="R277" s="196">
        <f>SUM(R278:R282)</f>
        <v>9.8191100000000002</v>
      </c>
      <c r="S277" s="195"/>
      <c r="T277" s="197">
        <f>SUM(T278:T282)</f>
        <v>0</v>
      </c>
      <c r="U277" s="12"/>
      <c r="V277" s="12"/>
      <c r="W277" s="12"/>
      <c r="X277" s="12"/>
      <c r="Y277" s="12"/>
      <c r="Z277" s="12"/>
      <c r="AA277" s="12"/>
      <c r="AB277" s="12"/>
      <c r="AC277" s="12"/>
      <c r="AD277" s="12"/>
      <c r="AE277" s="12"/>
      <c r="AR277" s="198" t="s">
        <v>150</v>
      </c>
      <c r="AT277" s="199" t="s">
        <v>70</v>
      </c>
      <c r="AU277" s="199" t="s">
        <v>79</v>
      </c>
      <c r="AY277" s="198" t="s">
        <v>136</v>
      </c>
      <c r="BK277" s="200">
        <f>SUM(BK278:BK282)</f>
        <v>0</v>
      </c>
    </row>
    <row r="278" s="2" customFormat="1" ht="16.5" customHeight="1">
      <c r="A278" s="37"/>
      <c r="B278" s="38"/>
      <c r="C278" s="203" t="s">
        <v>876</v>
      </c>
      <c r="D278" s="203" t="s">
        <v>138</v>
      </c>
      <c r="E278" s="204" t="s">
        <v>877</v>
      </c>
      <c r="F278" s="205" t="s">
        <v>878</v>
      </c>
      <c r="G278" s="206" t="s">
        <v>186</v>
      </c>
      <c r="H278" s="207">
        <v>70</v>
      </c>
      <c r="I278" s="208"/>
      <c r="J278" s="209">
        <f>ROUND(I278*H278,2)</f>
        <v>0</v>
      </c>
      <c r="K278" s="205" t="s">
        <v>142</v>
      </c>
      <c r="L278" s="43"/>
      <c r="M278" s="210" t="s">
        <v>19</v>
      </c>
      <c r="N278" s="211" t="s">
        <v>42</v>
      </c>
      <c r="O278" s="83"/>
      <c r="P278" s="212">
        <f>O278*H278</f>
        <v>0</v>
      </c>
      <c r="Q278" s="212">
        <v>0.14000000000000001</v>
      </c>
      <c r="R278" s="212">
        <f>Q278*H278</f>
        <v>9.8000000000000007</v>
      </c>
      <c r="S278" s="212">
        <v>0</v>
      </c>
      <c r="T278" s="213">
        <f>S278*H278</f>
        <v>0</v>
      </c>
      <c r="U278" s="37"/>
      <c r="V278" s="37"/>
      <c r="W278" s="37"/>
      <c r="X278" s="37"/>
      <c r="Y278" s="37"/>
      <c r="Z278" s="37"/>
      <c r="AA278" s="37"/>
      <c r="AB278" s="37"/>
      <c r="AC278" s="37"/>
      <c r="AD278" s="37"/>
      <c r="AE278" s="37"/>
      <c r="AR278" s="214" t="s">
        <v>296</v>
      </c>
      <c r="AT278" s="214" t="s">
        <v>138</v>
      </c>
      <c r="AU278" s="214" t="s">
        <v>81</v>
      </c>
      <c r="AY278" s="16" t="s">
        <v>136</v>
      </c>
      <c r="BE278" s="215">
        <f>IF(N278="základní",J278,0)</f>
        <v>0</v>
      </c>
      <c r="BF278" s="215">
        <f>IF(N278="snížená",J278,0)</f>
        <v>0</v>
      </c>
      <c r="BG278" s="215">
        <f>IF(N278="zákl. přenesená",J278,0)</f>
        <v>0</v>
      </c>
      <c r="BH278" s="215">
        <f>IF(N278="sníž. přenesená",J278,0)</f>
        <v>0</v>
      </c>
      <c r="BI278" s="215">
        <f>IF(N278="nulová",J278,0)</f>
        <v>0</v>
      </c>
      <c r="BJ278" s="16" t="s">
        <v>79</v>
      </c>
      <c r="BK278" s="215">
        <f>ROUND(I278*H278,2)</f>
        <v>0</v>
      </c>
      <c r="BL278" s="16" t="s">
        <v>296</v>
      </c>
      <c r="BM278" s="214" t="s">
        <v>879</v>
      </c>
    </row>
    <row r="279" s="2" customFormat="1">
      <c r="A279" s="37"/>
      <c r="B279" s="38"/>
      <c r="C279" s="39"/>
      <c r="D279" s="216" t="s">
        <v>144</v>
      </c>
      <c r="E279" s="39"/>
      <c r="F279" s="217" t="s">
        <v>880</v>
      </c>
      <c r="G279" s="39"/>
      <c r="H279" s="39"/>
      <c r="I279" s="218"/>
      <c r="J279" s="39"/>
      <c r="K279" s="39"/>
      <c r="L279" s="43"/>
      <c r="M279" s="219"/>
      <c r="N279" s="220"/>
      <c r="O279" s="83"/>
      <c r="P279" s="83"/>
      <c r="Q279" s="83"/>
      <c r="R279" s="83"/>
      <c r="S279" s="83"/>
      <c r="T279" s="84"/>
      <c r="U279" s="37"/>
      <c r="V279" s="37"/>
      <c r="W279" s="37"/>
      <c r="X279" s="37"/>
      <c r="Y279" s="37"/>
      <c r="Z279" s="37"/>
      <c r="AA279" s="37"/>
      <c r="AB279" s="37"/>
      <c r="AC279" s="37"/>
      <c r="AD279" s="37"/>
      <c r="AE279" s="37"/>
      <c r="AT279" s="16" t="s">
        <v>144</v>
      </c>
      <c r="AU279" s="16" t="s">
        <v>81</v>
      </c>
    </row>
    <row r="280" s="2" customFormat="1" ht="16.5" customHeight="1">
      <c r="A280" s="37"/>
      <c r="B280" s="38"/>
      <c r="C280" s="203" t="s">
        <v>385</v>
      </c>
      <c r="D280" s="203" t="s">
        <v>138</v>
      </c>
      <c r="E280" s="204" t="s">
        <v>881</v>
      </c>
      <c r="F280" s="205" t="s">
        <v>882</v>
      </c>
      <c r="G280" s="206" t="s">
        <v>186</v>
      </c>
      <c r="H280" s="207">
        <v>70</v>
      </c>
      <c r="I280" s="208"/>
      <c r="J280" s="209">
        <f>ROUND(I280*H280,2)</f>
        <v>0</v>
      </c>
      <c r="K280" s="205" t="s">
        <v>142</v>
      </c>
      <c r="L280" s="43"/>
      <c r="M280" s="210" t="s">
        <v>19</v>
      </c>
      <c r="N280" s="211" t="s">
        <v>42</v>
      </c>
      <c r="O280" s="83"/>
      <c r="P280" s="212">
        <f>O280*H280</f>
        <v>0</v>
      </c>
      <c r="Q280" s="212">
        <v>0</v>
      </c>
      <c r="R280" s="212">
        <f>Q280*H280</f>
        <v>0</v>
      </c>
      <c r="S280" s="212">
        <v>0</v>
      </c>
      <c r="T280" s="213">
        <f>S280*H280</f>
        <v>0</v>
      </c>
      <c r="U280" s="37"/>
      <c r="V280" s="37"/>
      <c r="W280" s="37"/>
      <c r="X280" s="37"/>
      <c r="Y280" s="37"/>
      <c r="Z280" s="37"/>
      <c r="AA280" s="37"/>
      <c r="AB280" s="37"/>
      <c r="AC280" s="37"/>
      <c r="AD280" s="37"/>
      <c r="AE280" s="37"/>
      <c r="AR280" s="214" t="s">
        <v>296</v>
      </c>
      <c r="AT280" s="214" t="s">
        <v>138</v>
      </c>
      <c r="AU280" s="214" t="s">
        <v>81</v>
      </c>
      <c r="AY280" s="16" t="s">
        <v>136</v>
      </c>
      <c r="BE280" s="215">
        <f>IF(N280="základní",J280,0)</f>
        <v>0</v>
      </c>
      <c r="BF280" s="215">
        <f>IF(N280="snížená",J280,0)</f>
        <v>0</v>
      </c>
      <c r="BG280" s="215">
        <f>IF(N280="zákl. přenesená",J280,0)</f>
        <v>0</v>
      </c>
      <c r="BH280" s="215">
        <f>IF(N280="sníž. přenesená",J280,0)</f>
        <v>0</v>
      </c>
      <c r="BI280" s="215">
        <f>IF(N280="nulová",J280,0)</f>
        <v>0</v>
      </c>
      <c r="BJ280" s="16" t="s">
        <v>79</v>
      </c>
      <c r="BK280" s="215">
        <f>ROUND(I280*H280,2)</f>
        <v>0</v>
      </c>
      <c r="BL280" s="16" t="s">
        <v>296</v>
      </c>
      <c r="BM280" s="214" t="s">
        <v>883</v>
      </c>
    </row>
    <row r="281" s="2" customFormat="1">
      <c r="A281" s="37"/>
      <c r="B281" s="38"/>
      <c r="C281" s="39"/>
      <c r="D281" s="216" t="s">
        <v>144</v>
      </c>
      <c r="E281" s="39"/>
      <c r="F281" s="217" t="s">
        <v>884</v>
      </c>
      <c r="G281" s="39"/>
      <c r="H281" s="39"/>
      <c r="I281" s="218"/>
      <c r="J281" s="39"/>
      <c r="K281" s="39"/>
      <c r="L281" s="43"/>
      <c r="M281" s="219"/>
      <c r="N281" s="220"/>
      <c r="O281" s="83"/>
      <c r="P281" s="83"/>
      <c r="Q281" s="83"/>
      <c r="R281" s="83"/>
      <c r="S281" s="83"/>
      <c r="T281" s="84"/>
      <c r="U281" s="37"/>
      <c r="V281" s="37"/>
      <c r="W281" s="37"/>
      <c r="X281" s="37"/>
      <c r="Y281" s="37"/>
      <c r="Z281" s="37"/>
      <c r="AA281" s="37"/>
      <c r="AB281" s="37"/>
      <c r="AC281" s="37"/>
      <c r="AD281" s="37"/>
      <c r="AE281" s="37"/>
      <c r="AT281" s="16" t="s">
        <v>144</v>
      </c>
      <c r="AU281" s="16" t="s">
        <v>81</v>
      </c>
    </row>
    <row r="282" s="2" customFormat="1" ht="16.5" customHeight="1">
      <c r="A282" s="37"/>
      <c r="B282" s="38"/>
      <c r="C282" s="227" t="s">
        <v>885</v>
      </c>
      <c r="D282" s="227" t="s">
        <v>544</v>
      </c>
      <c r="E282" s="228" t="s">
        <v>886</v>
      </c>
      <c r="F282" s="229" t="s">
        <v>887</v>
      </c>
      <c r="G282" s="230" t="s">
        <v>186</v>
      </c>
      <c r="H282" s="231">
        <v>73.5</v>
      </c>
      <c r="I282" s="232"/>
      <c r="J282" s="233">
        <f>ROUND(I282*H282,2)</f>
        <v>0</v>
      </c>
      <c r="K282" s="229" t="s">
        <v>142</v>
      </c>
      <c r="L282" s="234"/>
      <c r="M282" s="238" t="s">
        <v>19</v>
      </c>
      <c r="N282" s="239" t="s">
        <v>42</v>
      </c>
      <c r="O282" s="225"/>
      <c r="P282" s="240">
        <f>O282*H282</f>
        <v>0</v>
      </c>
      <c r="Q282" s="240">
        <v>0.00025999999999999998</v>
      </c>
      <c r="R282" s="240">
        <f>Q282*H282</f>
        <v>0.019109999999999999</v>
      </c>
      <c r="S282" s="240">
        <v>0</v>
      </c>
      <c r="T282" s="241">
        <f>S282*H282</f>
        <v>0</v>
      </c>
      <c r="U282" s="37"/>
      <c r="V282" s="37"/>
      <c r="W282" s="37"/>
      <c r="X282" s="37"/>
      <c r="Y282" s="37"/>
      <c r="Z282" s="37"/>
      <c r="AA282" s="37"/>
      <c r="AB282" s="37"/>
      <c r="AC282" s="37"/>
      <c r="AD282" s="37"/>
      <c r="AE282" s="37"/>
      <c r="AR282" s="214" t="s">
        <v>802</v>
      </c>
      <c r="AT282" s="214" t="s">
        <v>544</v>
      </c>
      <c r="AU282" s="214" t="s">
        <v>81</v>
      </c>
      <c r="AY282" s="16" t="s">
        <v>136</v>
      </c>
      <c r="BE282" s="215">
        <f>IF(N282="základní",J282,0)</f>
        <v>0</v>
      </c>
      <c r="BF282" s="215">
        <f>IF(N282="snížená",J282,0)</f>
        <v>0</v>
      </c>
      <c r="BG282" s="215">
        <f>IF(N282="zákl. přenesená",J282,0)</f>
        <v>0</v>
      </c>
      <c r="BH282" s="215">
        <f>IF(N282="sníž. přenesená",J282,0)</f>
        <v>0</v>
      </c>
      <c r="BI282" s="215">
        <f>IF(N282="nulová",J282,0)</f>
        <v>0</v>
      </c>
      <c r="BJ282" s="16" t="s">
        <v>79</v>
      </c>
      <c r="BK282" s="215">
        <f>ROUND(I282*H282,2)</f>
        <v>0</v>
      </c>
      <c r="BL282" s="16" t="s">
        <v>296</v>
      </c>
      <c r="BM282" s="214" t="s">
        <v>888</v>
      </c>
    </row>
    <row r="283" s="2" customFormat="1" ht="6.96" customHeight="1">
      <c r="A283" s="37"/>
      <c r="B283" s="58"/>
      <c r="C283" s="59"/>
      <c r="D283" s="59"/>
      <c r="E283" s="59"/>
      <c r="F283" s="59"/>
      <c r="G283" s="59"/>
      <c r="H283" s="59"/>
      <c r="I283" s="59"/>
      <c r="J283" s="59"/>
      <c r="K283" s="59"/>
      <c r="L283" s="43"/>
      <c r="M283" s="37"/>
      <c r="O283" s="37"/>
      <c r="P283" s="37"/>
      <c r="Q283" s="37"/>
      <c r="R283" s="37"/>
      <c r="S283" s="37"/>
      <c r="T283" s="37"/>
      <c r="U283" s="37"/>
      <c r="V283" s="37"/>
      <c r="W283" s="37"/>
      <c r="X283" s="37"/>
      <c r="Y283" s="37"/>
      <c r="Z283" s="37"/>
      <c r="AA283" s="37"/>
      <c r="AB283" s="37"/>
      <c r="AC283" s="37"/>
      <c r="AD283" s="37"/>
      <c r="AE283" s="37"/>
    </row>
  </sheetData>
  <sheetProtection sheet="1" autoFilter="0" formatColumns="0" formatRows="0" objects="1" scenarios="1" spinCount="100000" saltValue="OtvdPZGbnyWf+I/apcOCyrSz4BZpgc4ildpDFtS9ag8bsutMpuAXzURRyfLXKVNZRP6AeHcmuH0MAx7SOFI5VQ==" hashValue="/cprYo2HJqLmIq3Ya3m3rf9IanMt7+G9iBND1gUWDCrLqTFyMERdmm8UMTuMM9lf03gj+TkCAvqO7e8Who/sgw==" algorithmName="SHA-512" password="CC35"/>
  <autoFilter ref="C94:K282"/>
  <mergeCells count="9">
    <mergeCell ref="E7:H7"/>
    <mergeCell ref="E9:H9"/>
    <mergeCell ref="E18:H18"/>
    <mergeCell ref="E27:H27"/>
    <mergeCell ref="E48:H48"/>
    <mergeCell ref="E50:H50"/>
    <mergeCell ref="E85:H85"/>
    <mergeCell ref="E87:H87"/>
    <mergeCell ref="L2:V2"/>
  </mergeCells>
  <hyperlinks>
    <hyperlink ref="F99" r:id="rId1" display="https://podminky.urs.cz/item/CS_URS_2024_01/131251104"/>
    <hyperlink ref="F101" r:id="rId2" display="https://podminky.urs.cz/item/CS_URS_2024_01/132251102"/>
    <hyperlink ref="F103" r:id="rId3" display="https://podminky.urs.cz/item/CS_URS_2024_01/132251103"/>
    <hyperlink ref="F105" r:id="rId4" display="https://podminky.urs.cz/item/CS_URS_2024_01/162351103"/>
    <hyperlink ref="F107" r:id="rId5" display="https://podminky.urs.cz/item/CS_URS_2024_01/162751117"/>
    <hyperlink ref="F109" r:id="rId6" display="https://podminky.urs.cz/item/CS_URS_2024_01/162751119"/>
    <hyperlink ref="F111" r:id="rId7" display="https://podminky.urs.cz/item/CS_URS_2024_01/167151101"/>
    <hyperlink ref="F113" r:id="rId8" display="https://podminky.urs.cz/item/CS_URS_2024_01/171201231"/>
    <hyperlink ref="F115" r:id="rId9" display="https://podminky.urs.cz/item/CS_URS_2024_01/171251201"/>
    <hyperlink ref="F117" r:id="rId10" display="https://podminky.urs.cz/item/CS_URS_2024_01/174151101"/>
    <hyperlink ref="F119" r:id="rId11" display="https://podminky.urs.cz/item/CS_URS_2024_01/175151101"/>
    <hyperlink ref="F123" r:id="rId12" display="https://podminky.urs.cz/item/CS_URS_2024_02/219991113"/>
    <hyperlink ref="F126" r:id="rId13" display="https://podminky.urs.cz/item/CS_URS_2024_02/270001102"/>
    <hyperlink ref="F130" r:id="rId14" display="https://podminky.urs.cz/item/CS_URS_2024_01/271542211"/>
    <hyperlink ref="F132" r:id="rId15" display="https://podminky.urs.cz/item/CS_URS_2024_01/271572211"/>
    <hyperlink ref="F134" r:id="rId16" display="https://podminky.urs.cz/item/CS_URS_2024_01/274313611"/>
    <hyperlink ref="F136" r:id="rId17" display="https://podminky.urs.cz/item/CS_URS_2024_01/275313611"/>
    <hyperlink ref="F138" r:id="rId18" display="https://podminky.urs.cz/item/CS_URS_2024_01/279113134"/>
    <hyperlink ref="F140" r:id="rId19" display="https://podminky.urs.cz/item/CS_URS_2024_01/279361821"/>
    <hyperlink ref="F148" r:id="rId20" display="https://podminky.urs.cz/item/CS_URS_2024_01/430321313"/>
    <hyperlink ref="F150" r:id="rId21" display="https://podminky.urs.cz/item/CS_URS_2024_01/430361821"/>
    <hyperlink ref="F152" r:id="rId22" display="https://podminky.urs.cz/item/CS_URS_2024_01/431351121"/>
    <hyperlink ref="F154" r:id="rId23" display="https://podminky.urs.cz/item/CS_URS_2024_01/431351122"/>
    <hyperlink ref="F156" r:id="rId24" display="https://podminky.urs.cz/item/CS_URS_2024_01/451573111"/>
    <hyperlink ref="F161" r:id="rId25" display="https://podminky.urs.cz/item/CS_URS_2024_01/622151021"/>
    <hyperlink ref="F163" r:id="rId26" display="https://podminky.urs.cz/item/CS_URS_2024_01/622211011"/>
    <hyperlink ref="F167" r:id="rId27" display="https://podminky.urs.cz/item/CS_URS_2024_01/622511112"/>
    <hyperlink ref="F169" r:id="rId28" display="https://podminky.urs.cz/item/CS_URS_2024_02/632902221"/>
    <hyperlink ref="F172" r:id="rId29" display="https://podminky.urs.cz/item/CS_URS_2024_01/637121112"/>
    <hyperlink ref="F174" r:id="rId30" display="https://podminky.urs.cz/item/CS_URS_2024_01/637311131"/>
    <hyperlink ref="F176" r:id="rId31" display="https://podminky.urs.cz/item/CS_URS_2024_01/644941112"/>
    <hyperlink ref="F180" r:id="rId32" display="https://podminky.urs.cz/item/CS_URS_2024_01/871181141"/>
    <hyperlink ref="F183" r:id="rId33" display="https://podminky.urs.cz/item/CS_URS_2024_01/877181101"/>
    <hyperlink ref="F186" r:id="rId34" display="https://podminky.urs.cz/item/CS_URS_2024_01/877181110"/>
    <hyperlink ref="F189" r:id="rId35" display="https://podminky.urs.cz/item/CS_URS_2024_01/877181118"/>
    <hyperlink ref="F192" r:id="rId36" display="https://podminky.urs.cz/item/CS_URS_2024_01/879211111"/>
    <hyperlink ref="F194" r:id="rId37" display="https://podminky.urs.cz/item/CS_URS_2024_01/892233122"/>
    <hyperlink ref="F196" r:id="rId38" display="https://podminky.urs.cz/item/CS_URS_2024_01/892241111"/>
    <hyperlink ref="F198" r:id="rId39" display="https://podminky.urs.cz/item/CS_URS_2024_01/899722111"/>
    <hyperlink ref="F201" r:id="rId40" display="https://podminky.urs.cz/item/CS_URS_2024_01/998011001"/>
    <hyperlink ref="F207" r:id="rId41" display="https://podminky.urs.cz/item/CS_URS_2024_01/721173401"/>
    <hyperlink ref="F209" r:id="rId42" display="https://podminky.urs.cz/item/CS_URS_2024_01/721173402"/>
    <hyperlink ref="F211" r:id="rId43" display="https://podminky.urs.cz/item/CS_URS_2024_01/721173403"/>
    <hyperlink ref="F213" r:id="rId44" display="https://podminky.urs.cz/item/CS_URS_2024_01/721290111"/>
    <hyperlink ref="F215" r:id="rId45" display="https://podminky.urs.cz/item/CS_URS_2024_01/998721201"/>
    <hyperlink ref="F218" r:id="rId46" display="https://podminky.urs.cz/item/CS_URS_2024_02/767223222"/>
    <hyperlink ref="F221" r:id="rId47" display="https://podminky.urs.cz/item/CS_URS_2024_01/998767201"/>
    <hyperlink ref="F224" r:id="rId48" display="https://podminky.urs.cz/item/CS_URS_2024_01/771121011"/>
    <hyperlink ref="F226" r:id="rId49" display="https://podminky.urs.cz/item/CS_URS_2024_01/771274232"/>
    <hyperlink ref="F229" r:id="rId50" display="https://podminky.urs.cz/item/CS_URS_2024_01/771574416"/>
    <hyperlink ref="F231" r:id="rId51" display="https://podminky.urs.cz/item/CS_URS_2024_01/771574476"/>
    <hyperlink ref="F234" r:id="rId52" display="https://podminky.urs.cz/item/CS_URS_2024_01/998771101"/>
    <hyperlink ref="F238" r:id="rId53" display="https://podminky.urs.cz/item/CS_URS_2024_01/210220020"/>
    <hyperlink ref="F242" r:id="rId54" display="https://podminky.urs.cz/item/CS_URS_2024_01/210220022"/>
    <hyperlink ref="F246" r:id="rId55" display="https://podminky.urs.cz/item/CS_URS_2024_01/210220101"/>
    <hyperlink ref="F251" r:id="rId56" display="https://podminky.urs.cz/item/CS_URS_2024_01/210220301"/>
    <hyperlink ref="F254" r:id="rId57" display="https://podminky.urs.cz/item/CS_URS_2024_01/210220302"/>
    <hyperlink ref="F257" r:id="rId58" display="https://podminky.urs.cz/item/CS_URS_2024_01/210220361"/>
    <hyperlink ref="F260" r:id="rId59" display="https://podminky.urs.cz/item/CS_URS_2024_01/210220372"/>
    <hyperlink ref="F263" r:id="rId60" display="https://podminky.urs.cz/item/CS_URS_2024_01/210220391"/>
    <hyperlink ref="F266" r:id="rId61" display="https://podminky.urs.cz/item/CS_URS_2024_01/210220401"/>
    <hyperlink ref="F269" r:id="rId62" display="https://podminky.urs.cz/item/CS_URS_2024_01/210280211"/>
    <hyperlink ref="F271" r:id="rId63" display="https://podminky.urs.cz/item/CS_URS_2024_01/210280215"/>
    <hyperlink ref="F273" r:id="rId64" display="https://podminky.urs.cz/item/CS_URS_2024_01/210280221"/>
    <hyperlink ref="F275" r:id="rId65" display="https://podminky.urs.cz/item/CS_URS_2024_01/210812015"/>
    <hyperlink ref="F279" r:id="rId66" display="https://podminky.urs.cz/item/CS_URS_2024_01/460661111"/>
    <hyperlink ref="F281" r:id="rId67" display="https://podminky.urs.cz/item/CS_URS_2024_01/460791212"/>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87</v>
      </c>
    </row>
    <row r="3" s="1" customFormat="1" ht="6.96" customHeight="1">
      <c r="B3" s="127"/>
      <c r="C3" s="128"/>
      <c r="D3" s="128"/>
      <c r="E3" s="128"/>
      <c r="F3" s="128"/>
      <c r="G3" s="128"/>
      <c r="H3" s="128"/>
      <c r="I3" s="128"/>
      <c r="J3" s="128"/>
      <c r="K3" s="128"/>
      <c r="L3" s="19"/>
      <c r="AT3" s="16" t="s">
        <v>81</v>
      </c>
    </row>
    <row r="4" s="1" customFormat="1" ht="24.96" customHeight="1">
      <c r="B4" s="19"/>
      <c r="D4" s="129" t="s">
        <v>91</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92</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889</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35</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37</v>
      </c>
      <c r="E30" s="37"/>
      <c r="F30" s="37"/>
      <c r="G30" s="37"/>
      <c r="H30" s="37"/>
      <c r="I30" s="37"/>
      <c r="J30" s="143">
        <f>ROUND(J103,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39</v>
      </c>
      <c r="G32" s="37"/>
      <c r="H32" s="37"/>
      <c r="I32" s="144" t="s">
        <v>38</v>
      </c>
      <c r="J32" s="144" t="s">
        <v>40</v>
      </c>
      <c r="K32" s="37"/>
      <c r="L32" s="133"/>
      <c r="S32" s="37"/>
      <c r="T32" s="37"/>
      <c r="U32" s="37"/>
      <c r="V32" s="37"/>
      <c r="W32" s="37"/>
      <c r="X32" s="37"/>
      <c r="Y32" s="37"/>
      <c r="Z32" s="37"/>
      <c r="AA32" s="37"/>
      <c r="AB32" s="37"/>
      <c r="AC32" s="37"/>
      <c r="AD32" s="37"/>
      <c r="AE32" s="37"/>
    </row>
    <row r="33" s="2" customFormat="1" ht="14.4" customHeight="1">
      <c r="A33" s="37"/>
      <c r="B33" s="43"/>
      <c r="C33" s="37"/>
      <c r="D33" s="145" t="s">
        <v>41</v>
      </c>
      <c r="E33" s="131" t="s">
        <v>42</v>
      </c>
      <c r="F33" s="146">
        <f>ROUND((SUM(BE103:BE306)),  2)</f>
        <v>0</v>
      </c>
      <c r="G33" s="37"/>
      <c r="H33" s="37"/>
      <c r="I33" s="147">
        <v>0.20999999999999999</v>
      </c>
      <c r="J33" s="146">
        <f>ROUND(((SUM(BE103:BE306))*I33),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43</v>
      </c>
      <c r="F34" s="146">
        <f>ROUND((SUM(BF103:BF306)),  2)</f>
        <v>0</v>
      </c>
      <c r="G34" s="37"/>
      <c r="H34" s="37"/>
      <c r="I34" s="147">
        <v>0.12</v>
      </c>
      <c r="J34" s="146">
        <f>ROUND(((SUM(BF103:BF306))*I34),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44</v>
      </c>
      <c r="F35" s="146">
        <f>ROUND((SUM(BG103:BG306)),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45</v>
      </c>
      <c r="F36" s="146">
        <f>ROUND((SUM(BH103:BH306)),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46</v>
      </c>
      <c r="F37" s="146">
        <f>ROUND((SUM(BI103:BI306)),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47</v>
      </c>
      <c r="E39" s="150"/>
      <c r="F39" s="150"/>
      <c r="G39" s="151" t="s">
        <v>48</v>
      </c>
      <c r="H39" s="152" t="s">
        <v>49</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94</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92</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02 - Kontejnerová stavba</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95</v>
      </c>
      <c r="D57" s="161"/>
      <c r="E57" s="161"/>
      <c r="F57" s="161"/>
      <c r="G57" s="161"/>
      <c r="H57" s="161"/>
      <c r="I57" s="161"/>
      <c r="J57" s="162" t="s">
        <v>96</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69</v>
      </c>
      <c r="D59" s="39"/>
      <c r="E59" s="39"/>
      <c r="F59" s="39"/>
      <c r="G59" s="39"/>
      <c r="H59" s="39"/>
      <c r="I59" s="39"/>
      <c r="J59" s="101">
        <f>J103</f>
        <v>0</v>
      </c>
      <c r="K59" s="39"/>
      <c r="L59" s="133"/>
      <c r="S59" s="37"/>
      <c r="T59" s="37"/>
      <c r="U59" s="37"/>
      <c r="V59" s="37"/>
      <c r="W59" s="37"/>
      <c r="X59" s="37"/>
      <c r="Y59" s="37"/>
      <c r="Z59" s="37"/>
      <c r="AA59" s="37"/>
      <c r="AB59" s="37"/>
      <c r="AC59" s="37"/>
      <c r="AD59" s="37"/>
      <c r="AE59" s="37"/>
      <c r="AU59" s="16" t="s">
        <v>97</v>
      </c>
    </row>
    <row r="60" s="9" customFormat="1" ht="24.96" customHeight="1">
      <c r="A60" s="9"/>
      <c r="B60" s="164"/>
      <c r="C60" s="165"/>
      <c r="D60" s="166" t="s">
        <v>890</v>
      </c>
      <c r="E60" s="167"/>
      <c r="F60" s="167"/>
      <c r="G60" s="167"/>
      <c r="H60" s="167"/>
      <c r="I60" s="167"/>
      <c r="J60" s="168">
        <f>J104</f>
        <v>0</v>
      </c>
      <c r="K60" s="165"/>
      <c r="L60" s="169"/>
      <c r="S60" s="9"/>
      <c r="T60" s="9"/>
      <c r="U60" s="9"/>
      <c r="V60" s="9"/>
      <c r="W60" s="9"/>
      <c r="X60" s="9"/>
      <c r="Y60" s="9"/>
      <c r="Z60" s="9"/>
      <c r="AA60" s="9"/>
      <c r="AB60" s="9"/>
      <c r="AC60" s="9"/>
      <c r="AD60" s="9"/>
      <c r="AE60" s="9"/>
    </row>
    <row r="61" s="10" customFormat="1" ht="19.92" customHeight="1">
      <c r="A61" s="10"/>
      <c r="B61" s="170"/>
      <c r="C61" s="171"/>
      <c r="D61" s="172" t="s">
        <v>891</v>
      </c>
      <c r="E61" s="173"/>
      <c r="F61" s="173"/>
      <c r="G61" s="173"/>
      <c r="H61" s="173"/>
      <c r="I61" s="173"/>
      <c r="J61" s="174">
        <f>J105</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587</v>
      </c>
      <c r="E62" s="173"/>
      <c r="F62" s="173"/>
      <c r="G62" s="173"/>
      <c r="H62" s="173"/>
      <c r="I62" s="173"/>
      <c r="J62" s="174">
        <f>J106</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588</v>
      </c>
      <c r="E63" s="173"/>
      <c r="F63" s="173"/>
      <c r="G63" s="173"/>
      <c r="H63" s="173"/>
      <c r="I63" s="173"/>
      <c r="J63" s="174">
        <f>J130</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892</v>
      </c>
      <c r="E64" s="173"/>
      <c r="F64" s="173"/>
      <c r="G64" s="173"/>
      <c r="H64" s="173"/>
      <c r="I64" s="173"/>
      <c r="J64" s="174">
        <f>J138</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590</v>
      </c>
      <c r="E65" s="173"/>
      <c r="F65" s="173"/>
      <c r="G65" s="173"/>
      <c r="H65" s="173"/>
      <c r="I65" s="173"/>
      <c r="J65" s="174">
        <f>J147</f>
        <v>0</v>
      </c>
      <c r="K65" s="171"/>
      <c r="L65" s="175"/>
      <c r="S65" s="10"/>
      <c r="T65" s="10"/>
      <c r="U65" s="10"/>
      <c r="V65" s="10"/>
      <c r="W65" s="10"/>
      <c r="X65" s="10"/>
      <c r="Y65" s="10"/>
      <c r="Z65" s="10"/>
      <c r="AA65" s="10"/>
      <c r="AB65" s="10"/>
      <c r="AC65" s="10"/>
      <c r="AD65" s="10"/>
      <c r="AE65" s="10"/>
    </row>
    <row r="66" s="10" customFormat="1" ht="14.88" customHeight="1">
      <c r="A66" s="10"/>
      <c r="B66" s="170"/>
      <c r="C66" s="171"/>
      <c r="D66" s="172" t="s">
        <v>893</v>
      </c>
      <c r="E66" s="173"/>
      <c r="F66" s="173"/>
      <c r="G66" s="173"/>
      <c r="H66" s="173"/>
      <c r="I66" s="173"/>
      <c r="J66" s="174">
        <f>J148</f>
        <v>0</v>
      </c>
      <c r="K66" s="171"/>
      <c r="L66" s="175"/>
      <c r="S66" s="10"/>
      <c r="T66" s="10"/>
      <c r="U66" s="10"/>
      <c r="V66" s="10"/>
      <c r="W66" s="10"/>
      <c r="X66" s="10"/>
      <c r="Y66" s="10"/>
      <c r="Z66" s="10"/>
      <c r="AA66" s="10"/>
      <c r="AB66" s="10"/>
      <c r="AC66" s="10"/>
      <c r="AD66" s="10"/>
      <c r="AE66" s="10"/>
    </row>
    <row r="67" s="10" customFormat="1" ht="14.88" customHeight="1">
      <c r="A67" s="10"/>
      <c r="B67" s="170"/>
      <c r="C67" s="171"/>
      <c r="D67" s="172" t="s">
        <v>894</v>
      </c>
      <c r="E67" s="173"/>
      <c r="F67" s="173"/>
      <c r="G67" s="173"/>
      <c r="H67" s="173"/>
      <c r="I67" s="173"/>
      <c r="J67" s="174">
        <f>J155</f>
        <v>0</v>
      </c>
      <c r="K67" s="171"/>
      <c r="L67" s="175"/>
      <c r="S67" s="10"/>
      <c r="T67" s="10"/>
      <c r="U67" s="10"/>
      <c r="V67" s="10"/>
      <c r="W67" s="10"/>
      <c r="X67" s="10"/>
      <c r="Y67" s="10"/>
      <c r="Z67" s="10"/>
      <c r="AA67" s="10"/>
      <c r="AB67" s="10"/>
      <c r="AC67" s="10"/>
      <c r="AD67" s="10"/>
      <c r="AE67" s="10"/>
    </row>
    <row r="68" s="10" customFormat="1" ht="14.88" customHeight="1">
      <c r="A68" s="10"/>
      <c r="B68" s="170"/>
      <c r="C68" s="171"/>
      <c r="D68" s="172" t="s">
        <v>895</v>
      </c>
      <c r="E68" s="173"/>
      <c r="F68" s="173"/>
      <c r="G68" s="173"/>
      <c r="H68" s="173"/>
      <c r="I68" s="173"/>
      <c r="J68" s="174">
        <f>J162</f>
        <v>0</v>
      </c>
      <c r="K68" s="171"/>
      <c r="L68" s="175"/>
      <c r="S68" s="10"/>
      <c r="T68" s="10"/>
      <c r="U68" s="10"/>
      <c r="V68" s="10"/>
      <c r="W68" s="10"/>
      <c r="X68" s="10"/>
      <c r="Y68" s="10"/>
      <c r="Z68" s="10"/>
      <c r="AA68" s="10"/>
      <c r="AB68" s="10"/>
      <c r="AC68" s="10"/>
      <c r="AD68" s="10"/>
      <c r="AE68" s="10"/>
    </row>
    <row r="69" s="10" customFormat="1" ht="19.92" customHeight="1">
      <c r="A69" s="10"/>
      <c r="B69" s="170"/>
      <c r="C69" s="171"/>
      <c r="D69" s="172" t="s">
        <v>896</v>
      </c>
      <c r="E69" s="173"/>
      <c r="F69" s="173"/>
      <c r="G69" s="173"/>
      <c r="H69" s="173"/>
      <c r="I69" s="173"/>
      <c r="J69" s="174">
        <f>J172</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105</v>
      </c>
      <c r="E70" s="173"/>
      <c r="F70" s="173"/>
      <c r="G70" s="173"/>
      <c r="H70" s="173"/>
      <c r="I70" s="173"/>
      <c r="J70" s="174">
        <f>J173</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106</v>
      </c>
      <c r="E71" s="173"/>
      <c r="F71" s="173"/>
      <c r="G71" s="173"/>
      <c r="H71" s="173"/>
      <c r="I71" s="173"/>
      <c r="J71" s="174">
        <f>J178</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107</v>
      </c>
      <c r="E72" s="173"/>
      <c r="F72" s="173"/>
      <c r="G72" s="173"/>
      <c r="H72" s="173"/>
      <c r="I72" s="173"/>
      <c r="J72" s="174">
        <f>J187</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897</v>
      </c>
      <c r="E73" s="173"/>
      <c r="F73" s="173"/>
      <c r="G73" s="173"/>
      <c r="H73" s="173"/>
      <c r="I73" s="173"/>
      <c r="J73" s="174">
        <f>J196</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111</v>
      </c>
      <c r="E74" s="173"/>
      <c r="F74" s="173"/>
      <c r="G74" s="173"/>
      <c r="H74" s="173"/>
      <c r="I74" s="173"/>
      <c r="J74" s="174">
        <f>J211</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898</v>
      </c>
      <c r="E75" s="173"/>
      <c r="F75" s="173"/>
      <c r="G75" s="173"/>
      <c r="H75" s="173"/>
      <c r="I75" s="173"/>
      <c r="J75" s="174">
        <f>J245</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899</v>
      </c>
      <c r="E76" s="173"/>
      <c r="F76" s="173"/>
      <c r="G76" s="173"/>
      <c r="H76" s="173"/>
      <c r="I76" s="173"/>
      <c r="J76" s="174">
        <f>J251</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113</v>
      </c>
      <c r="E77" s="173"/>
      <c r="F77" s="173"/>
      <c r="G77" s="173"/>
      <c r="H77" s="173"/>
      <c r="I77" s="173"/>
      <c r="J77" s="174">
        <f>J254</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900</v>
      </c>
      <c r="E78" s="173"/>
      <c r="F78" s="173"/>
      <c r="G78" s="173"/>
      <c r="H78" s="173"/>
      <c r="I78" s="173"/>
      <c r="J78" s="174">
        <f>J256</f>
        <v>0</v>
      </c>
      <c r="K78" s="171"/>
      <c r="L78" s="175"/>
      <c r="S78" s="10"/>
      <c r="T78" s="10"/>
      <c r="U78" s="10"/>
      <c r="V78" s="10"/>
      <c r="W78" s="10"/>
      <c r="X78" s="10"/>
      <c r="Y78" s="10"/>
      <c r="Z78" s="10"/>
      <c r="AA78" s="10"/>
      <c r="AB78" s="10"/>
      <c r="AC78" s="10"/>
      <c r="AD78" s="10"/>
      <c r="AE78" s="10"/>
    </row>
    <row r="79" s="10" customFormat="1" ht="19.92" customHeight="1">
      <c r="A79" s="10"/>
      <c r="B79" s="170"/>
      <c r="C79" s="171"/>
      <c r="D79" s="172" t="s">
        <v>115</v>
      </c>
      <c r="E79" s="173"/>
      <c r="F79" s="173"/>
      <c r="G79" s="173"/>
      <c r="H79" s="173"/>
      <c r="I79" s="173"/>
      <c r="J79" s="174">
        <f>J282</f>
        <v>0</v>
      </c>
      <c r="K79" s="171"/>
      <c r="L79" s="175"/>
      <c r="S79" s="10"/>
      <c r="T79" s="10"/>
      <c r="U79" s="10"/>
      <c r="V79" s="10"/>
      <c r="W79" s="10"/>
      <c r="X79" s="10"/>
      <c r="Y79" s="10"/>
      <c r="Z79" s="10"/>
      <c r="AA79" s="10"/>
      <c r="AB79" s="10"/>
      <c r="AC79" s="10"/>
      <c r="AD79" s="10"/>
      <c r="AE79" s="10"/>
    </row>
    <row r="80" s="10" customFormat="1" ht="19.92" customHeight="1">
      <c r="A80" s="10"/>
      <c r="B80" s="170"/>
      <c r="C80" s="171"/>
      <c r="D80" s="172" t="s">
        <v>593</v>
      </c>
      <c r="E80" s="173"/>
      <c r="F80" s="173"/>
      <c r="G80" s="173"/>
      <c r="H80" s="173"/>
      <c r="I80" s="173"/>
      <c r="J80" s="174">
        <f>J291</f>
        <v>0</v>
      </c>
      <c r="K80" s="171"/>
      <c r="L80" s="175"/>
      <c r="S80" s="10"/>
      <c r="T80" s="10"/>
      <c r="U80" s="10"/>
      <c r="V80" s="10"/>
      <c r="W80" s="10"/>
      <c r="X80" s="10"/>
      <c r="Y80" s="10"/>
      <c r="Z80" s="10"/>
      <c r="AA80" s="10"/>
      <c r="AB80" s="10"/>
      <c r="AC80" s="10"/>
      <c r="AD80" s="10"/>
      <c r="AE80" s="10"/>
    </row>
    <row r="81" s="10" customFormat="1" ht="19.92" customHeight="1">
      <c r="A81" s="10"/>
      <c r="B81" s="170"/>
      <c r="C81" s="171"/>
      <c r="D81" s="172" t="s">
        <v>116</v>
      </c>
      <c r="E81" s="173"/>
      <c r="F81" s="173"/>
      <c r="G81" s="173"/>
      <c r="H81" s="173"/>
      <c r="I81" s="173"/>
      <c r="J81" s="174">
        <f>J294</f>
        <v>0</v>
      </c>
      <c r="K81" s="171"/>
      <c r="L81" s="175"/>
      <c r="S81" s="10"/>
      <c r="T81" s="10"/>
      <c r="U81" s="10"/>
      <c r="V81" s="10"/>
      <c r="W81" s="10"/>
      <c r="X81" s="10"/>
      <c r="Y81" s="10"/>
      <c r="Z81" s="10"/>
      <c r="AA81" s="10"/>
      <c r="AB81" s="10"/>
      <c r="AC81" s="10"/>
      <c r="AD81" s="10"/>
      <c r="AE81" s="10"/>
    </row>
    <row r="82" s="10" customFormat="1" ht="19.92" customHeight="1">
      <c r="A82" s="10"/>
      <c r="B82" s="170"/>
      <c r="C82" s="171"/>
      <c r="D82" s="172" t="s">
        <v>901</v>
      </c>
      <c r="E82" s="173"/>
      <c r="F82" s="173"/>
      <c r="G82" s="173"/>
      <c r="H82" s="173"/>
      <c r="I82" s="173"/>
      <c r="J82" s="174">
        <f>J299</f>
        <v>0</v>
      </c>
      <c r="K82" s="171"/>
      <c r="L82" s="175"/>
      <c r="S82" s="10"/>
      <c r="T82" s="10"/>
      <c r="U82" s="10"/>
      <c r="V82" s="10"/>
      <c r="W82" s="10"/>
      <c r="X82" s="10"/>
      <c r="Y82" s="10"/>
      <c r="Z82" s="10"/>
      <c r="AA82" s="10"/>
      <c r="AB82" s="10"/>
      <c r="AC82" s="10"/>
      <c r="AD82" s="10"/>
      <c r="AE82" s="10"/>
    </row>
    <row r="83" s="10" customFormat="1" ht="19.92" customHeight="1">
      <c r="A83" s="10"/>
      <c r="B83" s="170"/>
      <c r="C83" s="171"/>
      <c r="D83" s="172" t="s">
        <v>902</v>
      </c>
      <c r="E83" s="173"/>
      <c r="F83" s="173"/>
      <c r="G83" s="173"/>
      <c r="H83" s="173"/>
      <c r="I83" s="173"/>
      <c r="J83" s="174">
        <f>J302</f>
        <v>0</v>
      </c>
      <c r="K83" s="171"/>
      <c r="L83" s="175"/>
      <c r="S83" s="10"/>
      <c r="T83" s="10"/>
      <c r="U83" s="10"/>
      <c r="V83" s="10"/>
      <c r="W83" s="10"/>
      <c r="X83" s="10"/>
      <c r="Y83" s="10"/>
      <c r="Z83" s="10"/>
      <c r="AA83" s="10"/>
      <c r="AB83" s="10"/>
      <c r="AC83" s="10"/>
      <c r="AD83" s="10"/>
      <c r="AE83" s="10"/>
    </row>
    <row r="84" s="2" customFormat="1" ht="21.84" customHeight="1">
      <c r="A84" s="37"/>
      <c r="B84" s="38"/>
      <c r="C84" s="39"/>
      <c r="D84" s="39"/>
      <c r="E84" s="39"/>
      <c r="F84" s="39"/>
      <c r="G84" s="39"/>
      <c r="H84" s="39"/>
      <c r="I84" s="39"/>
      <c r="J84" s="39"/>
      <c r="K84" s="39"/>
      <c r="L84" s="133"/>
      <c r="S84" s="37"/>
      <c r="T84" s="37"/>
      <c r="U84" s="37"/>
      <c r="V84" s="37"/>
      <c r="W84" s="37"/>
      <c r="X84" s="37"/>
      <c r="Y84" s="37"/>
      <c r="Z84" s="37"/>
      <c r="AA84" s="37"/>
      <c r="AB84" s="37"/>
      <c r="AC84" s="37"/>
      <c r="AD84" s="37"/>
      <c r="AE84" s="37"/>
    </row>
    <row r="85" s="2" customFormat="1" ht="6.96" customHeight="1">
      <c r="A85" s="37"/>
      <c r="B85" s="58"/>
      <c r="C85" s="59"/>
      <c r="D85" s="59"/>
      <c r="E85" s="59"/>
      <c r="F85" s="59"/>
      <c r="G85" s="59"/>
      <c r="H85" s="59"/>
      <c r="I85" s="59"/>
      <c r="J85" s="59"/>
      <c r="K85" s="59"/>
      <c r="L85" s="133"/>
      <c r="S85" s="37"/>
      <c r="T85" s="37"/>
      <c r="U85" s="37"/>
      <c r="V85" s="37"/>
      <c r="W85" s="37"/>
      <c r="X85" s="37"/>
      <c r="Y85" s="37"/>
      <c r="Z85" s="37"/>
      <c r="AA85" s="37"/>
      <c r="AB85" s="37"/>
      <c r="AC85" s="37"/>
      <c r="AD85" s="37"/>
      <c r="AE85" s="37"/>
    </row>
    <row r="89" s="2" customFormat="1" ht="6.96" customHeight="1">
      <c r="A89" s="37"/>
      <c r="B89" s="60"/>
      <c r="C89" s="61"/>
      <c r="D89" s="61"/>
      <c r="E89" s="61"/>
      <c r="F89" s="61"/>
      <c r="G89" s="61"/>
      <c r="H89" s="61"/>
      <c r="I89" s="61"/>
      <c r="J89" s="61"/>
      <c r="K89" s="61"/>
      <c r="L89" s="133"/>
      <c r="S89" s="37"/>
      <c r="T89" s="37"/>
      <c r="U89" s="37"/>
      <c r="V89" s="37"/>
      <c r="W89" s="37"/>
      <c r="X89" s="37"/>
      <c r="Y89" s="37"/>
      <c r="Z89" s="37"/>
      <c r="AA89" s="37"/>
      <c r="AB89" s="37"/>
      <c r="AC89" s="37"/>
      <c r="AD89" s="37"/>
      <c r="AE89" s="37"/>
    </row>
    <row r="90" s="2" customFormat="1" ht="24.96" customHeight="1">
      <c r="A90" s="37"/>
      <c r="B90" s="38"/>
      <c r="C90" s="22" t="s">
        <v>121</v>
      </c>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2" customHeight="1">
      <c r="A92" s="37"/>
      <c r="B92" s="38"/>
      <c r="C92" s="31" t="s">
        <v>16</v>
      </c>
      <c r="D92" s="39"/>
      <c r="E92" s="39"/>
      <c r="F92" s="39"/>
      <c r="G92" s="39"/>
      <c r="H92" s="39"/>
      <c r="I92" s="39"/>
      <c r="J92" s="39"/>
      <c r="K92" s="39"/>
      <c r="L92" s="133"/>
      <c r="S92" s="37"/>
      <c r="T92" s="37"/>
      <c r="U92" s="37"/>
      <c r="V92" s="37"/>
      <c r="W92" s="37"/>
      <c r="X92" s="37"/>
      <c r="Y92" s="37"/>
      <c r="Z92" s="37"/>
      <c r="AA92" s="37"/>
      <c r="AB92" s="37"/>
      <c r="AC92" s="37"/>
      <c r="AD92" s="37"/>
      <c r="AE92" s="37"/>
    </row>
    <row r="93" s="2" customFormat="1" ht="16.5" customHeight="1">
      <c r="A93" s="37"/>
      <c r="B93" s="38"/>
      <c r="C93" s="39"/>
      <c r="D93" s="39"/>
      <c r="E93" s="159" t="str">
        <f>E7</f>
        <v>Demolice a Výstavba objektu - Zázemí cestářství Mšeno</v>
      </c>
      <c r="F93" s="31"/>
      <c r="G93" s="31"/>
      <c r="H93" s="31"/>
      <c r="I93" s="39"/>
      <c r="J93" s="39"/>
      <c r="K93" s="39"/>
      <c r="L93" s="133"/>
      <c r="S93" s="37"/>
      <c r="T93" s="37"/>
      <c r="U93" s="37"/>
      <c r="V93" s="37"/>
      <c r="W93" s="37"/>
      <c r="X93" s="37"/>
      <c r="Y93" s="37"/>
      <c r="Z93" s="37"/>
      <c r="AA93" s="37"/>
      <c r="AB93" s="37"/>
      <c r="AC93" s="37"/>
      <c r="AD93" s="37"/>
      <c r="AE93" s="37"/>
    </row>
    <row r="94" s="2" customFormat="1" ht="12" customHeight="1">
      <c r="A94" s="37"/>
      <c r="B94" s="38"/>
      <c r="C94" s="31" t="s">
        <v>92</v>
      </c>
      <c r="D94" s="39"/>
      <c r="E94" s="39"/>
      <c r="F94" s="39"/>
      <c r="G94" s="39"/>
      <c r="H94" s="39"/>
      <c r="I94" s="39"/>
      <c r="J94" s="39"/>
      <c r="K94" s="39"/>
      <c r="L94" s="133"/>
      <c r="S94" s="37"/>
      <c r="T94" s="37"/>
      <c r="U94" s="37"/>
      <c r="V94" s="37"/>
      <c r="W94" s="37"/>
      <c r="X94" s="37"/>
      <c r="Y94" s="37"/>
      <c r="Z94" s="37"/>
      <c r="AA94" s="37"/>
      <c r="AB94" s="37"/>
      <c r="AC94" s="37"/>
      <c r="AD94" s="37"/>
      <c r="AE94" s="37"/>
    </row>
    <row r="95" s="2" customFormat="1" ht="16.5" customHeight="1">
      <c r="A95" s="37"/>
      <c r="B95" s="38"/>
      <c r="C95" s="39"/>
      <c r="D95" s="39"/>
      <c r="E95" s="68" t="str">
        <f>E9</f>
        <v>02 - Kontejnerová stavba</v>
      </c>
      <c r="F95" s="39"/>
      <c r="G95" s="39"/>
      <c r="H95" s="39"/>
      <c r="I95" s="39"/>
      <c r="J95" s="39"/>
      <c r="K95" s="39"/>
      <c r="L95" s="133"/>
      <c r="S95" s="37"/>
      <c r="T95" s="37"/>
      <c r="U95" s="37"/>
      <c r="V95" s="37"/>
      <c r="W95" s="37"/>
      <c r="X95" s="37"/>
      <c r="Y95" s="37"/>
      <c r="Z95" s="37"/>
      <c r="AA95" s="37"/>
      <c r="AB95" s="37"/>
      <c r="AC95" s="37"/>
      <c r="AD95" s="37"/>
      <c r="AE95" s="37"/>
    </row>
    <row r="96" s="2" customFormat="1" ht="6.96" customHeight="1">
      <c r="A96" s="37"/>
      <c r="B96" s="38"/>
      <c r="C96" s="39"/>
      <c r="D96" s="39"/>
      <c r="E96" s="39"/>
      <c r="F96" s="39"/>
      <c r="G96" s="39"/>
      <c r="H96" s="39"/>
      <c r="I96" s="39"/>
      <c r="J96" s="39"/>
      <c r="K96" s="39"/>
      <c r="L96" s="133"/>
      <c r="S96" s="37"/>
      <c r="T96" s="37"/>
      <c r="U96" s="37"/>
      <c r="V96" s="37"/>
      <c r="W96" s="37"/>
      <c r="X96" s="37"/>
      <c r="Y96" s="37"/>
      <c r="Z96" s="37"/>
      <c r="AA96" s="37"/>
      <c r="AB96" s="37"/>
      <c r="AC96" s="37"/>
      <c r="AD96" s="37"/>
      <c r="AE96" s="37"/>
    </row>
    <row r="97" s="2" customFormat="1" ht="12" customHeight="1">
      <c r="A97" s="37"/>
      <c r="B97" s="38"/>
      <c r="C97" s="31" t="s">
        <v>21</v>
      </c>
      <c r="D97" s="39"/>
      <c r="E97" s="39"/>
      <c r="F97" s="26" t="str">
        <f>F12</f>
        <v xml:space="preserve"> </v>
      </c>
      <c r="G97" s="39"/>
      <c r="H97" s="39"/>
      <c r="I97" s="31" t="s">
        <v>23</v>
      </c>
      <c r="J97" s="71" t="str">
        <f>IF(J12="","",J12)</f>
        <v>20.11.2024</v>
      </c>
      <c r="K97" s="39"/>
      <c r="L97" s="133"/>
      <c r="S97" s="37"/>
      <c r="T97" s="37"/>
      <c r="U97" s="37"/>
      <c r="V97" s="37"/>
      <c r="W97" s="37"/>
      <c r="X97" s="37"/>
      <c r="Y97" s="37"/>
      <c r="Z97" s="37"/>
      <c r="AA97" s="37"/>
      <c r="AB97" s="37"/>
      <c r="AC97" s="37"/>
      <c r="AD97" s="37"/>
      <c r="AE97" s="37"/>
    </row>
    <row r="98" s="2" customFormat="1" ht="6.96" customHeight="1">
      <c r="A98" s="37"/>
      <c r="B98" s="38"/>
      <c r="C98" s="39"/>
      <c r="D98" s="39"/>
      <c r="E98" s="39"/>
      <c r="F98" s="39"/>
      <c r="G98" s="39"/>
      <c r="H98" s="39"/>
      <c r="I98" s="39"/>
      <c r="J98" s="39"/>
      <c r="K98" s="39"/>
      <c r="L98" s="133"/>
      <c r="S98" s="37"/>
      <c r="T98" s="37"/>
      <c r="U98" s="37"/>
      <c r="V98" s="37"/>
      <c r="W98" s="37"/>
      <c r="X98" s="37"/>
      <c r="Y98" s="37"/>
      <c r="Z98" s="37"/>
      <c r="AA98" s="37"/>
      <c r="AB98" s="37"/>
      <c r="AC98" s="37"/>
      <c r="AD98" s="37"/>
      <c r="AE98" s="37"/>
    </row>
    <row r="99" s="2" customFormat="1" ht="25.65" customHeight="1">
      <c r="A99" s="37"/>
      <c r="B99" s="38"/>
      <c r="C99" s="31" t="s">
        <v>25</v>
      </c>
      <c r="D99" s="39"/>
      <c r="E99" s="39"/>
      <c r="F99" s="26" t="str">
        <f>E15</f>
        <v>Krajská správa a údržba silnic SK, p.o.</v>
      </c>
      <c r="G99" s="39"/>
      <c r="H99" s="39"/>
      <c r="I99" s="31" t="s">
        <v>31</v>
      </c>
      <c r="J99" s="35" t="str">
        <f>E21</f>
        <v>KFJ, s.r.o. Kostelec nad Černými lesy</v>
      </c>
      <c r="K99" s="39"/>
      <c r="L99" s="133"/>
      <c r="S99" s="37"/>
      <c r="T99" s="37"/>
      <c r="U99" s="37"/>
      <c r="V99" s="37"/>
      <c r="W99" s="37"/>
      <c r="X99" s="37"/>
      <c r="Y99" s="37"/>
      <c r="Z99" s="37"/>
      <c r="AA99" s="37"/>
      <c r="AB99" s="37"/>
      <c r="AC99" s="37"/>
      <c r="AD99" s="37"/>
      <c r="AE99" s="37"/>
    </row>
    <row r="100" s="2" customFormat="1" ht="15.15" customHeight="1">
      <c r="A100" s="37"/>
      <c r="B100" s="38"/>
      <c r="C100" s="31" t="s">
        <v>29</v>
      </c>
      <c r="D100" s="39"/>
      <c r="E100" s="39"/>
      <c r="F100" s="26" t="str">
        <f>IF(E18="","",E18)</f>
        <v>Vyplň údaj</v>
      </c>
      <c r="G100" s="39"/>
      <c r="H100" s="39"/>
      <c r="I100" s="31" t="s">
        <v>33</v>
      </c>
      <c r="J100" s="35" t="str">
        <f>E24</f>
        <v xml:space="preserve"> </v>
      </c>
      <c r="K100" s="39"/>
      <c r="L100" s="133"/>
      <c r="S100" s="37"/>
      <c r="T100" s="37"/>
      <c r="U100" s="37"/>
      <c r="V100" s="37"/>
      <c r="W100" s="37"/>
      <c r="X100" s="37"/>
      <c r="Y100" s="37"/>
      <c r="Z100" s="37"/>
      <c r="AA100" s="37"/>
      <c r="AB100" s="37"/>
      <c r="AC100" s="37"/>
      <c r="AD100" s="37"/>
      <c r="AE100" s="37"/>
    </row>
    <row r="101" s="2" customFormat="1" ht="10.32" customHeight="1">
      <c r="A101" s="37"/>
      <c r="B101" s="38"/>
      <c r="C101" s="39"/>
      <c r="D101" s="39"/>
      <c r="E101" s="39"/>
      <c r="F101" s="39"/>
      <c r="G101" s="39"/>
      <c r="H101" s="39"/>
      <c r="I101" s="39"/>
      <c r="J101" s="39"/>
      <c r="K101" s="39"/>
      <c r="L101" s="133"/>
      <c r="S101" s="37"/>
      <c r="T101" s="37"/>
      <c r="U101" s="37"/>
      <c r="V101" s="37"/>
      <c r="W101" s="37"/>
      <c r="X101" s="37"/>
      <c r="Y101" s="37"/>
      <c r="Z101" s="37"/>
      <c r="AA101" s="37"/>
      <c r="AB101" s="37"/>
      <c r="AC101" s="37"/>
      <c r="AD101" s="37"/>
      <c r="AE101" s="37"/>
    </row>
    <row r="102" s="11" customFormat="1" ht="29.28" customHeight="1">
      <c r="A102" s="176"/>
      <c r="B102" s="177"/>
      <c r="C102" s="178" t="s">
        <v>122</v>
      </c>
      <c r="D102" s="179" t="s">
        <v>56</v>
      </c>
      <c r="E102" s="179" t="s">
        <v>52</v>
      </c>
      <c r="F102" s="179" t="s">
        <v>53</v>
      </c>
      <c r="G102" s="179" t="s">
        <v>123</v>
      </c>
      <c r="H102" s="179" t="s">
        <v>124</v>
      </c>
      <c r="I102" s="179" t="s">
        <v>125</v>
      </c>
      <c r="J102" s="179" t="s">
        <v>96</v>
      </c>
      <c r="K102" s="180" t="s">
        <v>126</v>
      </c>
      <c r="L102" s="181"/>
      <c r="M102" s="91" t="s">
        <v>19</v>
      </c>
      <c r="N102" s="92" t="s">
        <v>41</v>
      </c>
      <c r="O102" s="92" t="s">
        <v>127</v>
      </c>
      <c r="P102" s="92" t="s">
        <v>128</v>
      </c>
      <c r="Q102" s="92" t="s">
        <v>129</v>
      </c>
      <c r="R102" s="92" t="s">
        <v>130</v>
      </c>
      <c r="S102" s="92" t="s">
        <v>131</v>
      </c>
      <c r="T102" s="93" t="s">
        <v>132</v>
      </c>
      <c r="U102" s="176"/>
      <c r="V102" s="176"/>
      <c r="W102" s="176"/>
      <c r="X102" s="176"/>
      <c r="Y102" s="176"/>
      <c r="Z102" s="176"/>
      <c r="AA102" s="176"/>
      <c r="AB102" s="176"/>
      <c r="AC102" s="176"/>
      <c r="AD102" s="176"/>
      <c r="AE102" s="176"/>
    </row>
    <row r="103" s="2" customFormat="1" ht="22.8" customHeight="1">
      <c r="A103" s="37"/>
      <c r="B103" s="38"/>
      <c r="C103" s="98" t="s">
        <v>133</v>
      </c>
      <c r="D103" s="39"/>
      <c r="E103" s="39"/>
      <c r="F103" s="39"/>
      <c r="G103" s="39"/>
      <c r="H103" s="39"/>
      <c r="I103" s="39"/>
      <c r="J103" s="182">
        <f>BK103</f>
        <v>0</v>
      </c>
      <c r="K103" s="39"/>
      <c r="L103" s="43"/>
      <c r="M103" s="94"/>
      <c r="N103" s="183"/>
      <c r="O103" s="95"/>
      <c r="P103" s="184">
        <f>P104</f>
        <v>0</v>
      </c>
      <c r="Q103" s="95"/>
      <c r="R103" s="184">
        <f>R104</f>
        <v>0</v>
      </c>
      <c r="S103" s="95"/>
      <c r="T103" s="185">
        <f>T104</f>
        <v>0</v>
      </c>
      <c r="U103" s="37"/>
      <c r="V103" s="37"/>
      <c r="W103" s="37"/>
      <c r="X103" s="37"/>
      <c r="Y103" s="37"/>
      <c r="Z103" s="37"/>
      <c r="AA103" s="37"/>
      <c r="AB103" s="37"/>
      <c r="AC103" s="37"/>
      <c r="AD103" s="37"/>
      <c r="AE103" s="37"/>
      <c r="AT103" s="16" t="s">
        <v>70</v>
      </c>
      <c r="AU103" s="16" t="s">
        <v>97</v>
      </c>
      <c r="BK103" s="186">
        <f>BK104</f>
        <v>0</v>
      </c>
    </row>
    <row r="104" s="12" customFormat="1" ht="25.92" customHeight="1">
      <c r="A104" s="12"/>
      <c r="B104" s="187"/>
      <c r="C104" s="188"/>
      <c r="D104" s="189" t="s">
        <v>70</v>
      </c>
      <c r="E104" s="190" t="s">
        <v>903</v>
      </c>
      <c r="F104" s="190" t="s">
        <v>86</v>
      </c>
      <c r="G104" s="188"/>
      <c r="H104" s="188"/>
      <c r="I104" s="191"/>
      <c r="J104" s="192">
        <f>BK104</f>
        <v>0</v>
      </c>
      <c r="K104" s="188"/>
      <c r="L104" s="193"/>
      <c r="M104" s="194"/>
      <c r="N104" s="195"/>
      <c r="O104" s="195"/>
      <c r="P104" s="196">
        <f>P105+P106+P130+P138+P147+P172+P173+P178+P187+P196+P211+P245+P251+P254+P256+P282+P291+P294+P299+P302</f>
        <v>0</v>
      </c>
      <c r="Q104" s="195"/>
      <c r="R104" s="196">
        <f>R105+R106+R130+R138+R147+R172+R173+R178+R187+R196+R211+R245+R251+R254+R256+R282+R291+R294+R299+R302</f>
        <v>0</v>
      </c>
      <c r="S104" s="195"/>
      <c r="T104" s="197">
        <f>T105+T106+T130+T138+T147+T172+T173+T178+T187+T196+T211+T245+T251+T254+T256+T282+T291+T294+T299+T302</f>
        <v>0</v>
      </c>
      <c r="U104" s="12"/>
      <c r="V104" s="12"/>
      <c r="W104" s="12"/>
      <c r="X104" s="12"/>
      <c r="Y104" s="12"/>
      <c r="Z104" s="12"/>
      <c r="AA104" s="12"/>
      <c r="AB104" s="12"/>
      <c r="AC104" s="12"/>
      <c r="AD104" s="12"/>
      <c r="AE104" s="12"/>
      <c r="AR104" s="198" t="s">
        <v>79</v>
      </c>
      <c r="AT104" s="199" t="s">
        <v>70</v>
      </c>
      <c r="AU104" s="199" t="s">
        <v>71</v>
      </c>
      <c r="AY104" s="198" t="s">
        <v>136</v>
      </c>
      <c r="BK104" s="200">
        <f>BK105+BK106+BK130+BK138+BK147+BK172+BK173+BK178+BK187+BK196+BK211+BK245+BK251+BK254+BK256+BK282+BK291+BK294+BK299+BK302</f>
        <v>0</v>
      </c>
    </row>
    <row r="105" s="12" customFormat="1" ht="22.8" customHeight="1">
      <c r="A105" s="12"/>
      <c r="B105" s="187"/>
      <c r="C105" s="188"/>
      <c r="D105" s="189" t="s">
        <v>70</v>
      </c>
      <c r="E105" s="201" t="s">
        <v>134</v>
      </c>
      <c r="F105" s="201" t="s">
        <v>135</v>
      </c>
      <c r="G105" s="188"/>
      <c r="H105" s="188"/>
      <c r="I105" s="191"/>
      <c r="J105" s="202">
        <f>BK105</f>
        <v>0</v>
      </c>
      <c r="K105" s="188"/>
      <c r="L105" s="193"/>
      <c r="M105" s="194"/>
      <c r="N105" s="195"/>
      <c r="O105" s="195"/>
      <c r="P105" s="196">
        <v>0</v>
      </c>
      <c r="Q105" s="195"/>
      <c r="R105" s="196">
        <v>0</v>
      </c>
      <c r="S105" s="195"/>
      <c r="T105" s="197">
        <v>0</v>
      </c>
      <c r="U105" s="12"/>
      <c r="V105" s="12"/>
      <c r="W105" s="12"/>
      <c r="X105" s="12"/>
      <c r="Y105" s="12"/>
      <c r="Z105" s="12"/>
      <c r="AA105" s="12"/>
      <c r="AB105" s="12"/>
      <c r="AC105" s="12"/>
      <c r="AD105" s="12"/>
      <c r="AE105" s="12"/>
      <c r="AR105" s="198" t="s">
        <v>79</v>
      </c>
      <c r="AT105" s="199" t="s">
        <v>70</v>
      </c>
      <c r="AU105" s="199" t="s">
        <v>79</v>
      </c>
      <c r="AY105" s="198" t="s">
        <v>136</v>
      </c>
      <c r="BK105" s="200">
        <v>0</v>
      </c>
    </row>
    <row r="106" s="12" customFormat="1" ht="22.8" customHeight="1">
      <c r="A106" s="12"/>
      <c r="B106" s="187"/>
      <c r="C106" s="188"/>
      <c r="D106" s="189" t="s">
        <v>70</v>
      </c>
      <c r="E106" s="201" t="s">
        <v>150</v>
      </c>
      <c r="F106" s="201" t="s">
        <v>658</v>
      </c>
      <c r="G106" s="188"/>
      <c r="H106" s="188"/>
      <c r="I106" s="191"/>
      <c r="J106" s="202">
        <f>BK106</f>
        <v>0</v>
      </c>
      <c r="K106" s="188"/>
      <c r="L106" s="193"/>
      <c r="M106" s="194"/>
      <c r="N106" s="195"/>
      <c r="O106" s="195"/>
      <c r="P106" s="196">
        <f>SUM(P107:P129)</f>
        <v>0</v>
      </c>
      <c r="Q106" s="195"/>
      <c r="R106" s="196">
        <f>SUM(R107:R129)</f>
        <v>0</v>
      </c>
      <c r="S106" s="195"/>
      <c r="T106" s="197">
        <f>SUM(T107:T129)</f>
        <v>0</v>
      </c>
      <c r="U106" s="12"/>
      <c r="V106" s="12"/>
      <c r="W106" s="12"/>
      <c r="X106" s="12"/>
      <c r="Y106" s="12"/>
      <c r="Z106" s="12"/>
      <c r="AA106" s="12"/>
      <c r="AB106" s="12"/>
      <c r="AC106" s="12"/>
      <c r="AD106" s="12"/>
      <c r="AE106" s="12"/>
      <c r="AR106" s="198" t="s">
        <v>79</v>
      </c>
      <c r="AT106" s="199" t="s">
        <v>70</v>
      </c>
      <c r="AU106" s="199" t="s">
        <v>79</v>
      </c>
      <c r="AY106" s="198" t="s">
        <v>136</v>
      </c>
      <c r="BK106" s="200">
        <f>SUM(BK107:BK129)</f>
        <v>0</v>
      </c>
    </row>
    <row r="107" s="2" customFormat="1" ht="37.8" customHeight="1">
      <c r="A107" s="37"/>
      <c r="B107" s="38"/>
      <c r="C107" s="203" t="s">
        <v>79</v>
      </c>
      <c r="D107" s="203" t="s">
        <v>138</v>
      </c>
      <c r="E107" s="204" t="s">
        <v>904</v>
      </c>
      <c r="F107" s="205" t="s">
        <v>905</v>
      </c>
      <c r="G107" s="206" t="s">
        <v>906</v>
      </c>
      <c r="H107" s="207">
        <v>1</v>
      </c>
      <c r="I107" s="208"/>
      <c r="J107" s="209">
        <f>ROUND(I107*H107,2)</f>
        <v>0</v>
      </c>
      <c r="K107" s="205" t="s">
        <v>19</v>
      </c>
      <c r="L107" s="43"/>
      <c r="M107" s="210" t="s">
        <v>19</v>
      </c>
      <c r="N107" s="211" t="s">
        <v>42</v>
      </c>
      <c r="O107" s="83"/>
      <c r="P107" s="212">
        <f>O107*H107</f>
        <v>0</v>
      </c>
      <c r="Q107" s="212">
        <v>0</v>
      </c>
      <c r="R107" s="212">
        <f>Q107*H107</f>
        <v>0</v>
      </c>
      <c r="S107" s="212">
        <v>0</v>
      </c>
      <c r="T107" s="213">
        <f>S107*H107</f>
        <v>0</v>
      </c>
      <c r="U107" s="37"/>
      <c r="V107" s="37"/>
      <c r="W107" s="37"/>
      <c r="X107" s="37"/>
      <c r="Y107" s="37"/>
      <c r="Z107" s="37"/>
      <c r="AA107" s="37"/>
      <c r="AB107" s="37"/>
      <c r="AC107" s="37"/>
      <c r="AD107" s="37"/>
      <c r="AE107" s="37"/>
      <c r="AR107" s="214" t="s">
        <v>143</v>
      </c>
      <c r="AT107" s="214" t="s">
        <v>138</v>
      </c>
      <c r="AU107" s="214" t="s">
        <v>81</v>
      </c>
      <c r="AY107" s="16" t="s">
        <v>136</v>
      </c>
      <c r="BE107" s="215">
        <f>IF(N107="základní",J107,0)</f>
        <v>0</v>
      </c>
      <c r="BF107" s="215">
        <f>IF(N107="snížená",J107,0)</f>
        <v>0</v>
      </c>
      <c r="BG107" s="215">
        <f>IF(N107="zákl. přenesená",J107,0)</f>
        <v>0</v>
      </c>
      <c r="BH107" s="215">
        <f>IF(N107="sníž. přenesená",J107,0)</f>
        <v>0</v>
      </c>
      <c r="BI107" s="215">
        <f>IF(N107="nulová",J107,0)</f>
        <v>0</v>
      </c>
      <c r="BJ107" s="16" t="s">
        <v>79</v>
      </c>
      <c r="BK107" s="215">
        <f>ROUND(I107*H107,2)</f>
        <v>0</v>
      </c>
      <c r="BL107" s="16" t="s">
        <v>143</v>
      </c>
      <c r="BM107" s="214" t="s">
        <v>81</v>
      </c>
    </row>
    <row r="108" s="2" customFormat="1">
      <c r="A108" s="37"/>
      <c r="B108" s="38"/>
      <c r="C108" s="39"/>
      <c r="D108" s="221" t="s">
        <v>182</v>
      </c>
      <c r="E108" s="39"/>
      <c r="F108" s="222" t="s">
        <v>907</v>
      </c>
      <c r="G108" s="39"/>
      <c r="H108" s="39"/>
      <c r="I108" s="218"/>
      <c r="J108" s="39"/>
      <c r="K108" s="39"/>
      <c r="L108" s="43"/>
      <c r="M108" s="219"/>
      <c r="N108" s="220"/>
      <c r="O108" s="83"/>
      <c r="P108" s="83"/>
      <c r="Q108" s="83"/>
      <c r="R108" s="83"/>
      <c r="S108" s="83"/>
      <c r="T108" s="84"/>
      <c r="U108" s="37"/>
      <c r="V108" s="37"/>
      <c r="W108" s="37"/>
      <c r="X108" s="37"/>
      <c r="Y108" s="37"/>
      <c r="Z108" s="37"/>
      <c r="AA108" s="37"/>
      <c r="AB108" s="37"/>
      <c r="AC108" s="37"/>
      <c r="AD108" s="37"/>
      <c r="AE108" s="37"/>
      <c r="AT108" s="16" t="s">
        <v>182</v>
      </c>
      <c r="AU108" s="16" t="s">
        <v>81</v>
      </c>
    </row>
    <row r="109" s="2" customFormat="1" ht="16.5" customHeight="1">
      <c r="A109" s="37"/>
      <c r="B109" s="38"/>
      <c r="C109" s="203" t="s">
        <v>81</v>
      </c>
      <c r="D109" s="203" t="s">
        <v>138</v>
      </c>
      <c r="E109" s="204" t="s">
        <v>908</v>
      </c>
      <c r="F109" s="205" t="s">
        <v>909</v>
      </c>
      <c r="G109" s="206" t="s">
        <v>906</v>
      </c>
      <c r="H109" s="207">
        <v>3</v>
      </c>
      <c r="I109" s="208"/>
      <c r="J109" s="209">
        <f>ROUND(I109*H109,2)</f>
        <v>0</v>
      </c>
      <c r="K109" s="205" t="s">
        <v>19</v>
      </c>
      <c r="L109" s="43"/>
      <c r="M109" s="210" t="s">
        <v>19</v>
      </c>
      <c r="N109" s="211" t="s">
        <v>42</v>
      </c>
      <c r="O109" s="83"/>
      <c r="P109" s="212">
        <f>O109*H109</f>
        <v>0</v>
      </c>
      <c r="Q109" s="212">
        <v>0</v>
      </c>
      <c r="R109" s="212">
        <f>Q109*H109</f>
        <v>0</v>
      </c>
      <c r="S109" s="212">
        <v>0</v>
      </c>
      <c r="T109" s="213">
        <f>S109*H109</f>
        <v>0</v>
      </c>
      <c r="U109" s="37"/>
      <c r="V109" s="37"/>
      <c r="W109" s="37"/>
      <c r="X109" s="37"/>
      <c r="Y109" s="37"/>
      <c r="Z109" s="37"/>
      <c r="AA109" s="37"/>
      <c r="AB109" s="37"/>
      <c r="AC109" s="37"/>
      <c r="AD109" s="37"/>
      <c r="AE109" s="37"/>
      <c r="AR109" s="214" t="s">
        <v>143</v>
      </c>
      <c r="AT109" s="214" t="s">
        <v>138</v>
      </c>
      <c r="AU109" s="214" t="s">
        <v>81</v>
      </c>
      <c r="AY109" s="16" t="s">
        <v>136</v>
      </c>
      <c r="BE109" s="215">
        <f>IF(N109="základní",J109,0)</f>
        <v>0</v>
      </c>
      <c r="BF109" s="215">
        <f>IF(N109="snížená",J109,0)</f>
        <v>0</v>
      </c>
      <c r="BG109" s="215">
        <f>IF(N109="zákl. přenesená",J109,0)</f>
        <v>0</v>
      </c>
      <c r="BH109" s="215">
        <f>IF(N109="sníž. přenesená",J109,0)</f>
        <v>0</v>
      </c>
      <c r="BI109" s="215">
        <f>IF(N109="nulová",J109,0)</f>
        <v>0</v>
      </c>
      <c r="BJ109" s="16" t="s">
        <v>79</v>
      </c>
      <c r="BK109" s="215">
        <f>ROUND(I109*H109,2)</f>
        <v>0</v>
      </c>
      <c r="BL109" s="16" t="s">
        <v>143</v>
      </c>
      <c r="BM109" s="214" t="s">
        <v>143</v>
      </c>
    </row>
    <row r="110" s="2" customFormat="1" ht="16.5" customHeight="1">
      <c r="A110" s="37"/>
      <c r="B110" s="38"/>
      <c r="C110" s="203" t="s">
        <v>150</v>
      </c>
      <c r="D110" s="203" t="s">
        <v>138</v>
      </c>
      <c r="E110" s="204" t="s">
        <v>910</v>
      </c>
      <c r="F110" s="205" t="s">
        <v>911</v>
      </c>
      <c r="G110" s="206" t="s">
        <v>141</v>
      </c>
      <c r="H110" s="207">
        <v>104</v>
      </c>
      <c r="I110" s="208"/>
      <c r="J110" s="209">
        <f>ROUND(I110*H110,2)</f>
        <v>0</v>
      </c>
      <c r="K110" s="205" t="s">
        <v>19</v>
      </c>
      <c r="L110" s="43"/>
      <c r="M110" s="210" t="s">
        <v>19</v>
      </c>
      <c r="N110" s="211" t="s">
        <v>42</v>
      </c>
      <c r="O110" s="83"/>
      <c r="P110" s="212">
        <f>O110*H110</f>
        <v>0</v>
      </c>
      <c r="Q110" s="212">
        <v>0</v>
      </c>
      <c r="R110" s="212">
        <f>Q110*H110</f>
        <v>0</v>
      </c>
      <c r="S110" s="212">
        <v>0</v>
      </c>
      <c r="T110" s="213">
        <f>S110*H110</f>
        <v>0</v>
      </c>
      <c r="U110" s="37"/>
      <c r="V110" s="37"/>
      <c r="W110" s="37"/>
      <c r="X110" s="37"/>
      <c r="Y110" s="37"/>
      <c r="Z110" s="37"/>
      <c r="AA110" s="37"/>
      <c r="AB110" s="37"/>
      <c r="AC110" s="37"/>
      <c r="AD110" s="37"/>
      <c r="AE110" s="37"/>
      <c r="AR110" s="214" t="s">
        <v>143</v>
      </c>
      <c r="AT110" s="214" t="s">
        <v>138</v>
      </c>
      <c r="AU110" s="214" t="s">
        <v>81</v>
      </c>
      <c r="AY110" s="16" t="s">
        <v>136</v>
      </c>
      <c r="BE110" s="215">
        <f>IF(N110="základní",J110,0)</f>
        <v>0</v>
      </c>
      <c r="BF110" s="215">
        <f>IF(N110="snížená",J110,0)</f>
        <v>0</v>
      </c>
      <c r="BG110" s="215">
        <f>IF(N110="zákl. přenesená",J110,0)</f>
        <v>0</v>
      </c>
      <c r="BH110" s="215">
        <f>IF(N110="sníž. přenesená",J110,0)</f>
        <v>0</v>
      </c>
      <c r="BI110" s="215">
        <f>IF(N110="nulová",J110,0)</f>
        <v>0</v>
      </c>
      <c r="BJ110" s="16" t="s">
        <v>79</v>
      </c>
      <c r="BK110" s="215">
        <f>ROUND(I110*H110,2)</f>
        <v>0</v>
      </c>
      <c r="BL110" s="16" t="s">
        <v>143</v>
      </c>
      <c r="BM110" s="214" t="s">
        <v>153</v>
      </c>
    </row>
    <row r="111" s="2" customFormat="1">
      <c r="A111" s="37"/>
      <c r="B111" s="38"/>
      <c r="C111" s="39"/>
      <c r="D111" s="221" t="s">
        <v>182</v>
      </c>
      <c r="E111" s="39"/>
      <c r="F111" s="222" t="s">
        <v>912</v>
      </c>
      <c r="G111" s="39"/>
      <c r="H111" s="39"/>
      <c r="I111" s="218"/>
      <c r="J111" s="39"/>
      <c r="K111" s="39"/>
      <c r="L111" s="43"/>
      <c r="M111" s="219"/>
      <c r="N111" s="220"/>
      <c r="O111" s="83"/>
      <c r="P111" s="83"/>
      <c r="Q111" s="83"/>
      <c r="R111" s="83"/>
      <c r="S111" s="83"/>
      <c r="T111" s="84"/>
      <c r="U111" s="37"/>
      <c r="V111" s="37"/>
      <c r="W111" s="37"/>
      <c r="X111" s="37"/>
      <c r="Y111" s="37"/>
      <c r="Z111" s="37"/>
      <c r="AA111" s="37"/>
      <c r="AB111" s="37"/>
      <c r="AC111" s="37"/>
      <c r="AD111" s="37"/>
      <c r="AE111" s="37"/>
      <c r="AT111" s="16" t="s">
        <v>182</v>
      </c>
      <c r="AU111" s="16" t="s">
        <v>81</v>
      </c>
    </row>
    <row r="112" s="2" customFormat="1" ht="16.5" customHeight="1">
      <c r="A112" s="37"/>
      <c r="B112" s="38"/>
      <c r="C112" s="203" t="s">
        <v>143</v>
      </c>
      <c r="D112" s="203" t="s">
        <v>138</v>
      </c>
      <c r="E112" s="204" t="s">
        <v>913</v>
      </c>
      <c r="F112" s="205" t="s">
        <v>914</v>
      </c>
      <c r="G112" s="206" t="s">
        <v>141</v>
      </c>
      <c r="H112" s="207">
        <v>42</v>
      </c>
      <c r="I112" s="208"/>
      <c r="J112" s="209">
        <f>ROUND(I112*H112,2)</f>
        <v>0</v>
      </c>
      <c r="K112" s="205" t="s">
        <v>19</v>
      </c>
      <c r="L112" s="43"/>
      <c r="M112" s="210" t="s">
        <v>19</v>
      </c>
      <c r="N112" s="211" t="s">
        <v>42</v>
      </c>
      <c r="O112" s="83"/>
      <c r="P112" s="212">
        <f>O112*H112</f>
        <v>0</v>
      </c>
      <c r="Q112" s="212">
        <v>0</v>
      </c>
      <c r="R112" s="212">
        <f>Q112*H112</f>
        <v>0</v>
      </c>
      <c r="S112" s="212">
        <v>0</v>
      </c>
      <c r="T112" s="213">
        <f>S112*H112</f>
        <v>0</v>
      </c>
      <c r="U112" s="37"/>
      <c r="V112" s="37"/>
      <c r="W112" s="37"/>
      <c r="X112" s="37"/>
      <c r="Y112" s="37"/>
      <c r="Z112" s="37"/>
      <c r="AA112" s="37"/>
      <c r="AB112" s="37"/>
      <c r="AC112" s="37"/>
      <c r="AD112" s="37"/>
      <c r="AE112" s="37"/>
      <c r="AR112" s="214" t="s">
        <v>143</v>
      </c>
      <c r="AT112" s="214" t="s">
        <v>138</v>
      </c>
      <c r="AU112" s="214" t="s">
        <v>81</v>
      </c>
      <c r="AY112" s="16" t="s">
        <v>136</v>
      </c>
      <c r="BE112" s="215">
        <f>IF(N112="základní",J112,0)</f>
        <v>0</v>
      </c>
      <c r="BF112" s="215">
        <f>IF(N112="snížená",J112,0)</f>
        <v>0</v>
      </c>
      <c r="BG112" s="215">
        <f>IF(N112="zákl. přenesená",J112,0)</f>
        <v>0</v>
      </c>
      <c r="BH112" s="215">
        <f>IF(N112="sníž. přenesená",J112,0)</f>
        <v>0</v>
      </c>
      <c r="BI112" s="215">
        <f>IF(N112="nulová",J112,0)</f>
        <v>0</v>
      </c>
      <c r="BJ112" s="16" t="s">
        <v>79</v>
      </c>
      <c r="BK112" s="215">
        <f>ROUND(I112*H112,2)</f>
        <v>0</v>
      </c>
      <c r="BL112" s="16" t="s">
        <v>143</v>
      </c>
      <c r="BM112" s="214" t="s">
        <v>157</v>
      </c>
    </row>
    <row r="113" s="2" customFormat="1" ht="24.15" customHeight="1">
      <c r="A113" s="37"/>
      <c r="B113" s="38"/>
      <c r="C113" s="203" t="s">
        <v>159</v>
      </c>
      <c r="D113" s="203" t="s">
        <v>138</v>
      </c>
      <c r="E113" s="204" t="s">
        <v>915</v>
      </c>
      <c r="F113" s="205" t="s">
        <v>916</v>
      </c>
      <c r="G113" s="206" t="s">
        <v>141</v>
      </c>
      <c r="H113" s="207">
        <v>117</v>
      </c>
      <c r="I113" s="208"/>
      <c r="J113" s="209">
        <f>ROUND(I113*H113,2)</f>
        <v>0</v>
      </c>
      <c r="K113" s="205" t="s">
        <v>19</v>
      </c>
      <c r="L113" s="43"/>
      <c r="M113" s="210" t="s">
        <v>19</v>
      </c>
      <c r="N113" s="211" t="s">
        <v>42</v>
      </c>
      <c r="O113" s="83"/>
      <c r="P113" s="212">
        <f>O113*H113</f>
        <v>0</v>
      </c>
      <c r="Q113" s="212">
        <v>0</v>
      </c>
      <c r="R113" s="212">
        <f>Q113*H113</f>
        <v>0</v>
      </c>
      <c r="S113" s="212">
        <v>0</v>
      </c>
      <c r="T113" s="213">
        <f>S113*H113</f>
        <v>0</v>
      </c>
      <c r="U113" s="37"/>
      <c r="V113" s="37"/>
      <c r="W113" s="37"/>
      <c r="X113" s="37"/>
      <c r="Y113" s="37"/>
      <c r="Z113" s="37"/>
      <c r="AA113" s="37"/>
      <c r="AB113" s="37"/>
      <c r="AC113" s="37"/>
      <c r="AD113" s="37"/>
      <c r="AE113" s="37"/>
      <c r="AR113" s="214" t="s">
        <v>143</v>
      </c>
      <c r="AT113" s="214" t="s">
        <v>138</v>
      </c>
      <c r="AU113" s="214" t="s">
        <v>81</v>
      </c>
      <c r="AY113" s="16" t="s">
        <v>136</v>
      </c>
      <c r="BE113" s="215">
        <f>IF(N113="základní",J113,0)</f>
        <v>0</v>
      </c>
      <c r="BF113" s="215">
        <f>IF(N113="snížená",J113,0)</f>
        <v>0</v>
      </c>
      <c r="BG113" s="215">
        <f>IF(N113="zákl. přenesená",J113,0)</f>
        <v>0</v>
      </c>
      <c r="BH113" s="215">
        <f>IF(N113="sníž. přenesená",J113,0)</f>
        <v>0</v>
      </c>
      <c r="BI113" s="215">
        <f>IF(N113="nulová",J113,0)</f>
        <v>0</v>
      </c>
      <c r="BJ113" s="16" t="s">
        <v>79</v>
      </c>
      <c r="BK113" s="215">
        <f>ROUND(I113*H113,2)</f>
        <v>0</v>
      </c>
      <c r="BL113" s="16" t="s">
        <v>143</v>
      </c>
      <c r="BM113" s="214" t="s">
        <v>162</v>
      </c>
    </row>
    <row r="114" s="2" customFormat="1">
      <c r="A114" s="37"/>
      <c r="B114" s="38"/>
      <c r="C114" s="39"/>
      <c r="D114" s="221" t="s">
        <v>182</v>
      </c>
      <c r="E114" s="39"/>
      <c r="F114" s="222" t="s">
        <v>917</v>
      </c>
      <c r="G114" s="39"/>
      <c r="H114" s="39"/>
      <c r="I114" s="218"/>
      <c r="J114" s="39"/>
      <c r="K114" s="39"/>
      <c r="L114" s="43"/>
      <c r="M114" s="219"/>
      <c r="N114" s="220"/>
      <c r="O114" s="83"/>
      <c r="P114" s="83"/>
      <c r="Q114" s="83"/>
      <c r="R114" s="83"/>
      <c r="S114" s="83"/>
      <c r="T114" s="84"/>
      <c r="U114" s="37"/>
      <c r="V114" s="37"/>
      <c r="W114" s="37"/>
      <c r="X114" s="37"/>
      <c r="Y114" s="37"/>
      <c r="Z114" s="37"/>
      <c r="AA114" s="37"/>
      <c r="AB114" s="37"/>
      <c r="AC114" s="37"/>
      <c r="AD114" s="37"/>
      <c r="AE114" s="37"/>
      <c r="AT114" s="16" t="s">
        <v>182</v>
      </c>
      <c r="AU114" s="16" t="s">
        <v>81</v>
      </c>
    </row>
    <row r="115" s="2" customFormat="1" ht="16.5" customHeight="1">
      <c r="A115" s="37"/>
      <c r="B115" s="38"/>
      <c r="C115" s="203" t="s">
        <v>153</v>
      </c>
      <c r="D115" s="203" t="s">
        <v>138</v>
      </c>
      <c r="E115" s="204" t="s">
        <v>918</v>
      </c>
      <c r="F115" s="205" t="s">
        <v>919</v>
      </c>
      <c r="G115" s="206" t="s">
        <v>141</v>
      </c>
      <c r="H115" s="207">
        <v>203</v>
      </c>
      <c r="I115" s="208"/>
      <c r="J115" s="209">
        <f>ROUND(I115*H115,2)</f>
        <v>0</v>
      </c>
      <c r="K115" s="205" t="s">
        <v>19</v>
      </c>
      <c r="L115" s="43"/>
      <c r="M115" s="210" t="s">
        <v>19</v>
      </c>
      <c r="N115" s="211" t="s">
        <v>42</v>
      </c>
      <c r="O115" s="83"/>
      <c r="P115" s="212">
        <f>O115*H115</f>
        <v>0</v>
      </c>
      <c r="Q115" s="212">
        <v>0</v>
      </c>
      <c r="R115" s="212">
        <f>Q115*H115</f>
        <v>0</v>
      </c>
      <c r="S115" s="212">
        <v>0</v>
      </c>
      <c r="T115" s="213">
        <f>S115*H115</f>
        <v>0</v>
      </c>
      <c r="U115" s="37"/>
      <c r="V115" s="37"/>
      <c r="W115" s="37"/>
      <c r="X115" s="37"/>
      <c r="Y115" s="37"/>
      <c r="Z115" s="37"/>
      <c r="AA115" s="37"/>
      <c r="AB115" s="37"/>
      <c r="AC115" s="37"/>
      <c r="AD115" s="37"/>
      <c r="AE115" s="37"/>
      <c r="AR115" s="214" t="s">
        <v>143</v>
      </c>
      <c r="AT115" s="214" t="s">
        <v>138</v>
      </c>
      <c r="AU115" s="214" t="s">
        <v>81</v>
      </c>
      <c r="AY115" s="16" t="s">
        <v>136</v>
      </c>
      <c r="BE115" s="215">
        <f>IF(N115="základní",J115,0)</f>
        <v>0</v>
      </c>
      <c r="BF115" s="215">
        <f>IF(N115="snížená",J115,0)</f>
        <v>0</v>
      </c>
      <c r="BG115" s="215">
        <f>IF(N115="zákl. přenesená",J115,0)</f>
        <v>0</v>
      </c>
      <c r="BH115" s="215">
        <f>IF(N115="sníž. přenesená",J115,0)</f>
        <v>0</v>
      </c>
      <c r="BI115" s="215">
        <f>IF(N115="nulová",J115,0)</f>
        <v>0</v>
      </c>
      <c r="BJ115" s="16" t="s">
        <v>79</v>
      </c>
      <c r="BK115" s="215">
        <f>ROUND(I115*H115,2)</f>
        <v>0</v>
      </c>
      <c r="BL115" s="16" t="s">
        <v>143</v>
      </c>
      <c r="BM115" s="214" t="s">
        <v>8</v>
      </c>
    </row>
    <row r="116" s="2" customFormat="1">
      <c r="A116" s="37"/>
      <c r="B116" s="38"/>
      <c r="C116" s="39"/>
      <c r="D116" s="221" t="s">
        <v>182</v>
      </c>
      <c r="E116" s="39"/>
      <c r="F116" s="222" t="s">
        <v>917</v>
      </c>
      <c r="G116" s="39"/>
      <c r="H116" s="39"/>
      <c r="I116" s="218"/>
      <c r="J116" s="39"/>
      <c r="K116" s="39"/>
      <c r="L116" s="43"/>
      <c r="M116" s="219"/>
      <c r="N116" s="220"/>
      <c r="O116" s="83"/>
      <c r="P116" s="83"/>
      <c r="Q116" s="83"/>
      <c r="R116" s="83"/>
      <c r="S116" s="83"/>
      <c r="T116" s="84"/>
      <c r="U116" s="37"/>
      <c r="V116" s="37"/>
      <c r="W116" s="37"/>
      <c r="X116" s="37"/>
      <c r="Y116" s="37"/>
      <c r="Z116" s="37"/>
      <c r="AA116" s="37"/>
      <c r="AB116" s="37"/>
      <c r="AC116" s="37"/>
      <c r="AD116" s="37"/>
      <c r="AE116" s="37"/>
      <c r="AT116" s="16" t="s">
        <v>182</v>
      </c>
      <c r="AU116" s="16" t="s">
        <v>81</v>
      </c>
    </row>
    <row r="117" s="2" customFormat="1" ht="16.5" customHeight="1">
      <c r="A117" s="37"/>
      <c r="B117" s="38"/>
      <c r="C117" s="203" t="s">
        <v>169</v>
      </c>
      <c r="D117" s="203" t="s">
        <v>138</v>
      </c>
      <c r="E117" s="204" t="s">
        <v>920</v>
      </c>
      <c r="F117" s="205" t="s">
        <v>921</v>
      </c>
      <c r="G117" s="206" t="s">
        <v>141</v>
      </c>
      <c r="H117" s="207">
        <v>31.199999999999999</v>
      </c>
      <c r="I117" s="208"/>
      <c r="J117" s="209">
        <f>ROUND(I117*H117,2)</f>
        <v>0</v>
      </c>
      <c r="K117" s="205" t="s">
        <v>19</v>
      </c>
      <c r="L117" s="43"/>
      <c r="M117" s="210" t="s">
        <v>19</v>
      </c>
      <c r="N117" s="211" t="s">
        <v>42</v>
      </c>
      <c r="O117" s="83"/>
      <c r="P117" s="212">
        <f>O117*H117</f>
        <v>0</v>
      </c>
      <c r="Q117" s="212">
        <v>0</v>
      </c>
      <c r="R117" s="212">
        <f>Q117*H117</f>
        <v>0</v>
      </c>
      <c r="S117" s="212">
        <v>0</v>
      </c>
      <c r="T117" s="213">
        <f>S117*H117</f>
        <v>0</v>
      </c>
      <c r="U117" s="37"/>
      <c r="V117" s="37"/>
      <c r="W117" s="37"/>
      <c r="X117" s="37"/>
      <c r="Y117" s="37"/>
      <c r="Z117" s="37"/>
      <c r="AA117" s="37"/>
      <c r="AB117" s="37"/>
      <c r="AC117" s="37"/>
      <c r="AD117" s="37"/>
      <c r="AE117" s="37"/>
      <c r="AR117" s="214" t="s">
        <v>143</v>
      </c>
      <c r="AT117" s="214" t="s">
        <v>138</v>
      </c>
      <c r="AU117" s="214" t="s">
        <v>81</v>
      </c>
      <c r="AY117" s="16" t="s">
        <v>136</v>
      </c>
      <c r="BE117" s="215">
        <f>IF(N117="základní",J117,0)</f>
        <v>0</v>
      </c>
      <c r="BF117" s="215">
        <f>IF(N117="snížená",J117,0)</f>
        <v>0</v>
      </c>
      <c r="BG117" s="215">
        <f>IF(N117="zákl. přenesená",J117,0)</f>
        <v>0</v>
      </c>
      <c r="BH117" s="215">
        <f>IF(N117="sníž. přenesená",J117,0)</f>
        <v>0</v>
      </c>
      <c r="BI117" s="215">
        <f>IF(N117="nulová",J117,0)</f>
        <v>0</v>
      </c>
      <c r="BJ117" s="16" t="s">
        <v>79</v>
      </c>
      <c r="BK117" s="215">
        <f>ROUND(I117*H117,2)</f>
        <v>0</v>
      </c>
      <c r="BL117" s="16" t="s">
        <v>143</v>
      </c>
      <c r="BM117" s="214" t="s">
        <v>172</v>
      </c>
    </row>
    <row r="118" s="2" customFormat="1">
      <c r="A118" s="37"/>
      <c r="B118" s="38"/>
      <c r="C118" s="39"/>
      <c r="D118" s="221" t="s">
        <v>182</v>
      </c>
      <c r="E118" s="39"/>
      <c r="F118" s="222" t="s">
        <v>917</v>
      </c>
      <c r="G118" s="39"/>
      <c r="H118" s="39"/>
      <c r="I118" s="218"/>
      <c r="J118" s="39"/>
      <c r="K118" s="39"/>
      <c r="L118" s="43"/>
      <c r="M118" s="219"/>
      <c r="N118" s="220"/>
      <c r="O118" s="83"/>
      <c r="P118" s="83"/>
      <c r="Q118" s="83"/>
      <c r="R118" s="83"/>
      <c r="S118" s="83"/>
      <c r="T118" s="84"/>
      <c r="U118" s="37"/>
      <c r="V118" s="37"/>
      <c r="W118" s="37"/>
      <c r="X118" s="37"/>
      <c r="Y118" s="37"/>
      <c r="Z118" s="37"/>
      <c r="AA118" s="37"/>
      <c r="AB118" s="37"/>
      <c r="AC118" s="37"/>
      <c r="AD118" s="37"/>
      <c r="AE118" s="37"/>
      <c r="AT118" s="16" t="s">
        <v>182</v>
      </c>
      <c r="AU118" s="16" t="s">
        <v>81</v>
      </c>
    </row>
    <row r="119" s="2" customFormat="1" ht="16.5" customHeight="1">
      <c r="A119" s="37"/>
      <c r="B119" s="38"/>
      <c r="C119" s="203" t="s">
        <v>157</v>
      </c>
      <c r="D119" s="203" t="s">
        <v>138</v>
      </c>
      <c r="E119" s="204" t="s">
        <v>922</v>
      </c>
      <c r="F119" s="205" t="s">
        <v>923</v>
      </c>
      <c r="G119" s="206" t="s">
        <v>906</v>
      </c>
      <c r="H119" s="207">
        <v>3</v>
      </c>
      <c r="I119" s="208"/>
      <c r="J119" s="209">
        <f>ROUND(I119*H119,2)</f>
        <v>0</v>
      </c>
      <c r="K119" s="205" t="s">
        <v>19</v>
      </c>
      <c r="L119" s="43"/>
      <c r="M119" s="210" t="s">
        <v>19</v>
      </c>
      <c r="N119" s="211" t="s">
        <v>42</v>
      </c>
      <c r="O119" s="83"/>
      <c r="P119" s="212">
        <f>O119*H119</f>
        <v>0</v>
      </c>
      <c r="Q119" s="212">
        <v>0</v>
      </c>
      <c r="R119" s="212">
        <f>Q119*H119</f>
        <v>0</v>
      </c>
      <c r="S119" s="212">
        <v>0</v>
      </c>
      <c r="T119" s="213">
        <f>S119*H119</f>
        <v>0</v>
      </c>
      <c r="U119" s="37"/>
      <c r="V119" s="37"/>
      <c r="W119" s="37"/>
      <c r="X119" s="37"/>
      <c r="Y119" s="37"/>
      <c r="Z119" s="37"/>
      <c r="AA119" s="37"/>
      <c r="AB119" s="37"/>
      <c r="AC119" s="37"/>
      <c r="AD119" s="37"/>
      <c r="AE119" s="37"/>
      <c r="AR119" s="214" t="s">
        <v>143</v>
      </c>
      <c r="AT119" s="214" t="s">
        <v>138</v>
      </c>
      <c r="AU119" s="214" t="s">
        <v>81</v>
      </c>
      <c r="AY119" s="16" t="s">
        <v>136</v>
      </c>
      <c r="BE119" s="215">
        <f>IF(N119="základní",J119,0)</f>
        <v>0</v>
      </c>
      <c r="BF119" s="215">
        <f>IF(N119="snížená",J119,0)</f>
        <v>0</v>
      </c>
      <c r="BG119" s="215">
        <f>IF(N119="zákl. přenesená",J119,0)</f>
        <v>0</v>
      </c>
      <c r="BH119" s="215">
        <f>IF(N119="sníž. přenesená",J119,0)</f>
        <v>0</v>
      </c>
      <c r="BI119" s="215">
        <f>IF(N119="nulová",J119,0)</f>
        <v>0</v>
      </c>
      <c r="BJ119" s="16" t="s">
        <v>79</v>
      </c>
      <c r="BK119" s="215">
        <f>ROUND(I119*H119,2)</f>
        <v>0</v>
      </c>
      <c r="BL119" s="16" t="s">
        <v>143</v>
      </c>
      <c r="BM119" s="214" t="s">
        <v>176</v>
      </c>
    </row>
    <row r="120" s="2" customFormat="1">
      <c r="A120" s="37"/>
      <c r="B120" s="38"/>
      <c r="C120" s="39"/>
      <c r="D120" s="221" t="s">
        <v>182</v>
      </c>
      <c r="E120" s="39"/>
      <c r="F120" s="222" t="s">
        <v>924</v>
      </c>
      <c r="G120" s="39"/>
      <c r="H120" s="39"/>
      <c r="I120" s="218"/>
      <c r="J120" s="39"/>
      <c r="K120" s="39"/>
      <c r="L120" s="43"/>
      <c r="M120" s="219"/>
      <c r="N120" s="220"/>
      <c r="O120" s="83"/>
      <c r="P120" s="83"/>
      <c r="Q120" s="83"/>
      <c r="R120" s="83"/>
      <c r="S120" s="83"/>
      <c r="T120" s="84"/>
      <c r="U120" s="37"/>
      <c r="V120" s="37"/>
      <c r="W120" s="37"/>
      <c r="X120" s="37"/>
      <c r="Y120" s="37"/>
      <c r="Z120" s="37"/>
      <c r="AA120" s="37"/>
      <c r="AB120" s="37"/>
      <c r="AC120" s="37"/>
      <c r="AD120" s="37"/>
      <c r="AE120" s="37"/>
      <c r="AT120" s="16" t="s">
        <v>182</v>
      </c>
      <c r="AU120" s="16" t="s">
        <v>81</v>
      </c>
    </row>
    <row r="121" s="2" customFormat="1" ht="21.75" customHeight="1">
      <c r="A121" s="37"/>
      <c r="B121" s="38"/>
      <c r="C121" s="203" t="s">
        <v>164</v>
      </c>
      <c r="D121" s="203" t="s">
        <v>138</v>
      </c>
      <c r="E121" s="204" t="s">
        <v>925</v>
      </c>
      <c r="F121" s="205" t="s">
        <v>926</v>
      </c>
      <c r="G121" s="206" t="s">
        <v>906</v>
      </c>
      <c r="H121" s="207">
        <v>5</v>
      </c>
      <c r="I121" s="208"/>
      <c r="J121" s="209">
        <f>ROUND(I121*H121,2)</f>
        <v>0</v>
      </c>
      <c r="K121" s="205" t="s">
        <v>19</v>
      </c>
      <c r="L121" s="43"/>
      <c r="M121" s="210" t="s">
        <v>19</v>
      </c>
      <c r="N121" s="211" t="s">
        <v>42</v>
      </c>
      <c r="O121" s="83"/>
      <c r="P121" s="212">
        <f>O121*H121</f>
        <v>0</v>
      </c>
      <c r="Q121" s="212">
        <v>0</v>
      </c>
      <c r="R121" s="212">
        <f>Q121*H121</f>
        <v>0</v>
      </c>
      <c r="S121" s="212">
        <v>0</v>
      </c>
      <c r="T121" s="213">
        <f>S121*H121</f>
        <v>0</v>
      </c>
      <c r="U121" s="37"/>
      <c r="V121" s="37"/>
      <c r="W121" s="37"/>
      <c r="X121" s="37"/>
      <c r="Y121" s="37"/>
      <c r="Z121" s="37"/>
      <c r="AA121" s="37"/>
      <c r="AB121" s="37"/>
      <c r="AC121" s="37"/>
      <c r="AD121" s="37"/>
      <c r="AE121" s="37"/>
      <c r="AR121" s="214" t="s">
        <v>143</v>
      </c>
      <c r="AT121" s="214" t="s">
        <v>138</v>
      </c>
      <c r="AU121" s="214" t="s">
        <v>81</v>
      </c>
      <c r="AY121" s="16" t="s">
        <v>136</v>
      </c>
      <c r="BE121" s="215">
        <f>IF(N121="základní",J121,0)</f>
        <v>0</v>
      </c>
      <c r="BF121" s="215">
        <f>IF(N121="snížená",J121,0)</f>
        <v>0</v>
      </c>
      <c r="BG121" s="215">
        <f>IF(N121="zákl. přenesená",J121,0)</f>
        <v>0</v>
      </c>
      <c r="BH121" s="215">
        <f>IF(N121="sníž. přenesená",J121,0)</f>
        <v>0</v>
      </c>
      <c r="BI121" s="215">
        <f>IF(N121="nulová",J121,0)</f>
        <v>0</v>
      </c>
      <c r="BJ121" s="16" t="s">
        <v>79</v>
      </c>
      <c r="BK121" s="215">
        <f>ROUND(I121*H121,2)</f>
        <v>0</v>
      </c>
      <c r="BL121" s="16" t="s">
        <v>143</v>
      </c>
      <c r="BM121" s="214" t="s">
        <v>180</v>
      </c>
    </row>
    <row r="122" s="2" customFormat="1">
      <c r="A122" s="37"/>
      <c r="B122" s="38"/>
      <c r="C122" s="39"/>
      <c r="D122" s="221" t="s">
        <v>182</v>
      </c>
      <c r="E122" s="39"/>
      <c r="F122" s="222" t="s">
        <v>924</v>
      </c>
      <c r="G122" s="39"/>
      <c r="H122" s="39"/>
      <c r="I122" s="218"/>
      <c r="J122" s="39"/>
      <c r="K122" s="39"/>
      <c r="L122" s="43"/>
      <c r="M122" s="219"/>
      <c r="N122" s="220"/>
      <c r="O122" s="83"/>
      <c r="P122" s="83"/>
      <c r="Q122" s="83"/>
      <c r="R122" s="83"/>
      <c r="S122" s="83"/>
      <c r="T122" s="84"/>
      <c r="U122" s="37"/>
      <c r="V122" s="37"/>
      <c r="W122" s="37"/>
      <c r="X122" s="37"/>
      <c r="Y122" s="37"/>
      <c r="Z122" s="37"/>
      <c r="AA122" s="37"/>
      <c r="AB122" s="37"/>
      <c r="AC122" s="37"/>
      <c r="AD122" s="37"/>
      <c r="AE122" s="37"/>
      <c r="AT122" s="16" t="s">
        <v>182</v>
      </c>
      <c r="AU122" s="16" t="s">
        <v>81</v>
      </c>
    </row>
    <row r="123" s="2" customFormat="1" ht="24.15" customHeight="1">
      <c r="A123" s="37"/>
      <c r="B123" s="38"/>
      <c r="C123" s="203" t="s">
        <v>162</v>
      </c>
      <c r="D123" s="203" t="s">
        <v>138</v>
      </c>
      <c r="E123" s="204" t="s">
        <v>927</v>
      </c>
      <c r="F123" s="205" t="s">
        <v>928</v>
      </c>
      <c r="G123" s="206" t="s">
        <v>906</v>
      </c>
      <c r="H123" s="207">
        <v>6</v>
      </c>
      <c r="I123" s="208"/>
      <c r="J123" s="209">
        <f>ROUND(I123*H123,2)</f>
        <v>0</v>
      </c>
      <c r="K123" s="205" t="s">
        <v>19</v>
      </c>
      <c r="L123" s="43"/>
      <c r="M123" s="210" t="s">
        <v>19</v>
      </c>
      <c r="N123" s="211" t="s">
        <v>42</v>
      </c>
      <c r="O123" s="83"/>
      <c r="P123" s="212">
        <f>O123*H123</f>
        <v>0</v>
      </c>
      <c r="Q123" s="212">
        <v>0</v>
      </c>
      <c r="R123" s="212">
        <f>Q123*H123</f>
        <v>0</v>
      </c>
      <c r="S123" s="212">
        <v>0</v>
      </c>
      <c r="T123" s="213">
        <f>S123*H123</f>
        <v>0</v>
      </c>
      <c r="U123" s="37"/>
      <c r="V123" s="37"/>
      <c r="W123" s="37"/>
      <c r="X123" s="37"/>
      <c r="Y123" s="37"/>
      <c r="Z123" s="37"/>
      <c r="AA123" s="37"/>
      <c r="AB123" s="37"/>
      <c r="AC123" s="37"/>
      <c r="AD123" s="37"/>
      <c r="AE123" s="37"/>
      <c r="AR123" s="214" t="s">
        <v>143</v>
      </c>
      <c r="AT123" s="214" t="s">
        <v>138</v>
      </c>
      <c r="AU123" s="214" t="s">
        <v>81</v>
      </c>
      <c r="AY123" s="16" t="s">
        <v>136</v>
      </c>
      <c r="BE123" s="215">
        <f>IF(N123="základní",J123,0)</f>
        <v>0</v>
      </c>
      <c r="BF123" s="215">
        <f>IF(N123="snížená",J123,0)</f>
        <v>0</v>
      </c>
      <c r="BG123" s="215">
        <f>IF(N123="zákl. přenesená",J123,0)</f>
        <v>0</v>
      </c>
      <c r="BH123" s="215">
        <f>IF(N123="sníž. přenesená",J123,0)</f>
        <v>0</v>
      </c>
      <c r="BI123" s="215">
        <f>IF(N123="nulová",J123,0)</f>
        <v>0</v>
      </c>
      <c r="BJ123" s="16" t="s">
        <v>79</v>
      </c>
      <c r="BK123" s="215">
        <f>ROUND(I123*H123,2)</f>
        <v>0</v>
      </c>
      <c r="BL123" s="16" t="s">
        <v>143</v>
      </c>
      <c r="BM123" s="214" t="s">
        <v>187</v>
      </c>
    </row>
    <row r="124" s="2" customFormat="1">
      <c r="A124" s="37"/>
      <c r="B124" s="38"/>
      <c r="C124" s="39"/>
      <c r="D124" s="221" t="s">
        <v>182</v>
      </c>
      <c r="E124" s="39"/>
      <c r="F124" s="222" t="s">
        <v>924</v>
      </c>
      <c r="G124" s="39"/>
      <c r="H124" s="39"/>
      <c r="I124" s="218"/>
      <c r="J124" s="39"/>
      <c r="K124" s="39"/>
      <c r="L124" s="43"/>
      <c r="M124" s="219"/>
      <c r="N124" s="220"/>
      <c r="O124" s="83"/>
      <c r="P124" s="83"/>
      <c r="Q124" s="83"/>
      <c r="R124" s="83"/>
      <c r="S124" s="83"/>
      <c r="T124" s="84"/>
      <c r="U124" s="37"/>
      <c r="V124" s="37"/>
      <c r="W124" s="37"/>
      <c r="X124" s="37"/>
      <c r="Y124" s="37"/>
      <c r="Z124" s="37"/>
      <c r="AA124" s="37"/>
      <c r="AB124" s="37"/>
      <c r="AC124" s="37"/>
      <c r="AD124" s="37"/>
      <c r="AE124" s="37"/>
      <c r="AT124" s="16" t="s">
        <v>182</v>
      </c>
      <c r="AU124" s="16" t="s">
        <v>81</v>
      </c>
    </row>
    <row r="125" s="2" customFormat="1" ht="16.5" customHeight="1">
      <c r="A125" s="37"/>
      <c r="B125" s="38"/>
      <c r="C125" s="203" t="s">
        <v>189</v>
      </c>
      <c r="D125" s="203" t="s">
        <v>138</v>
      </c>
      <c r="E125" s="204" t="s">
        <v>929</v>
      </c>
      <c r="F125" s="205" t="s">
        <v>930</v>
      </c>
      <c r="G125" s="206" t="s">
        <v>906</v>
      </c>
      <c r="H125" s="207">
        <v>4</v>
      </c>
      <c r="I125" s="208"/>
      <c r="J125" s="209">
        <f>ROUND(I125*H125,2)</f>
        <v>0</v>
      </c>
      <c r="K125" s="205" t="s">
        <v>19</v>
      </c>
      <c r="L125" s="43"/>
      <c r="M125" s="210" t="s">
        <v>19</v>
      </c>
      <c r="N125" s="211" t="s">
        <v>42</v>
      </c>
      <c r="O125" s="83"/>
      <c r="P125" s="212">
        <f>O125*H125</f>
        <v>0</v>
      </c>
      <c r="Q125" s="212">
        <v>0</v>
      </c>
      <c r="R125" s="212">
        <f>Q125*H125</f>
        <v>0</v>
      </c>
      <c r="S125" s="212">
        <v>0</v>
      </c>
      <c r="T125" s="213">
        <f>S125*H125</f>
        <v>0</v>
      </c>
      <c r="U125" s="37"/>
      <c r="V125" s="37"/>
      <c r="W125" s="37"/>
      <c r="X125" s="37"/>
      <c r="Y125" s="37"/>
      <c r="Z125" s="37"/>
      <c r="AA125" s="37"/>
      <c r="AB125" s="37"/>
      <c r="AC125" s="37"/>
      <c r="AD125" s="37"/>
      <c r="AE125" s="37"/>
      <c r="AR125" s="214" t="s">
        <v>143</v>
      </c>
      <c r="AT125" s="214" t="s">
        <v>138</v>
      </c>
      <c r="AU125" s="214" t="s">
        <v>81</v>
      </c>
      <c r="AY125" s="16" t="s">
        <v>136</v>
      </c>
      <c r="BE125" s="215">
        <f>IF(N125="základní",J125,0)</f>
        <v>0</v>
      </c>
      <c r="BF125" s="215">
        <f>IF(N125="snížená",J125,0)</f>
        <v>0</v>
      </c>
      <c r="BG125" s="215">
        <f>IF(N125="zákl. přenesená",J125,0)</f>
        <v>0</v>
      </c>
      <c r="BH125" s="215">
        <f>IF(N125="sníž. přenesená",J125,0)</f>
        <v>0</v>
      </c>
      <c r="BI125" s="215">
        <f>IF(N125="nulová",J125,0)</f>
        <v>0</v>
      </c>
      <c r="BJ125" s="16" t="s">
        <v>79</v>
      </c>
      <c r="BK125" s="215">
        <f>ROUND(I125*H125,2)</f>
        <v>0</v>
      </c>
      <c r="BL125" s="16" t="s">
        <v>143</v>
      </c>
      <c r="BM125" s="214" t="s">
        <v>192</v>
      </c>
    </row>
    <row r="126" s="2" customFormat="1">
      <c r="A126" s="37"/>
      <c r="B126" s="38"/>
      <c r="C126" s="39"/>
      <c r="D126" s="221" t="s">
        <v>182</v>
      </c>
      <c r="E126" s="39"/>
      <c r="F126" s="222" t="s">
        <v>924</v>
      </c>
      <c r="G126" s="39"/>
      <c r="H126" s="39"/>
      <c r="I126" s="218"/>
      <c r="J126" s="39"/>
      <c r="K126" s="39"/>
      <c r="L126" s="43"/>
      <c r="M126" s="219"/>
      <c r="N126" s="220"/>
      <c r="O126" s="83"/>
      <c r="P126" s="83"/>
      <c r="Q126" s="83"/>
      <c r="R126" s="83"/>
      <c r="S126" s="83"/>
      <c r="T126" s="84"/>
      <c r="U126" s="37"/>
      <c r="V126" s="37"/>
      <c r="W126" s="37"/>
      <c r="X126" s="37"/>
      <c r="Y126" s="37"/>
      <c r="Z126" s="37"/>
      <c r="AA126" s="37"/>
      <c r="AB126" s="37"/>
      <c r="AC126" s="37"/>
      <c r="AD126" s="37"/>
      <c r="AE126" s="37"/>
      <c r="AT126" s="16" t="s">
        <v>182</v>
      </c>
      <c r="AU126" s="16" t="s">
        <v>81</v>
      </c>
    </row>
    <row r="127" s="2" customFormat="1" ht="16.5" customHeight="1">
      <c r="A127" s="37"/>
      <c r="B127" s="38"/>
      <c r="C127" s="203" t="s">
        <v>8</v>
      </c>
      <c r="D127" s="203" t="s">
        <v>138</v>
      </c>
      <c r="E127" s="204" t="s">
        <v>931</v>
      </c>
      <c r="F127" s="205" t="s">
        <v>932</v>
      </c>
      <c r="G127" s="206" t="s">
        <v>906</v>
      </c>
      <c r="H127" s="207">
        <v>31.199999999999999</v>
      </c>
      <c r="I127" s="208"/>
      <c r="J127" s="209">
        <f>ROUND(I127*H127,2)</f>
        <v>0</v>
      </c>
      <c r="K127" s="205" t="s">
        <v>19</v>
      </c>
      <c r="L127" s="43"/>
      <c r="M127" s="210" t="s">
        <v>19</v>
      </c>
      <c r="N127" s="211" t="s">
        <v>42</v>
      </c>
      <c r="O127" s="83"/>
      <c r="P127" s="212">
        <f>O127*H127</f>
        <v>0</v>
      </c>
      <c r="Q127" s="212">
        <v>0</v>
      </c>
      <c r="R127" s="212">
        <f>Q127*H127</f>
        <v>0</v>
      </c>
      <c r="S127" s="212">
        <v>0</v>
      </c>
      <c r="T127" s="213">
        <f>S127*H127</f>
        <v>0</v>
      </c>
      <c r="U127" s="37"/>
      <c r="V127" s="37"/>
      <c r="W127" s="37"/>
      <c r="X127" s="37"/>
      <c r="Y127" s="37"/>
      <c r="Z127" s="37"/>
      <c r="AA127" s="37"/>
      <c r="AB127" s="37"/>
      <c r="AC127" s="37"/>
      <c r="AD127" s="37"/>
      <c r="AE127" s="37"/>
      <c r="AR127" s="214" t="s">
        <v>143</v>
      </c>
      <c r="AT127" s="214" t="s">
        <v>138</v>
      </c>
      <c r="AU127" s="214" t="s">
        <v>81</v>
      </c>
      <c r="AY127" s="16" t="s">
        <v>136</v>
      </c>
      <c r="BE127" s="215">
        <f>IF(N127="základní",J127,0)</f>
        <v>0</v>
      </c>
      <c r="BF127" s="215">
        <f>IF(N127="snížená",J127,0)</f>
        <v>0</v>
      </c>
      <c r="BG127" s="215">
        <f>IF(N127="zákl. přenesená",J127,0)</f>
        <v>0</v>
      </c>
      <c r="BH127" s="215">
        <f>IF(N127="sníž. přenesená",J127,0)</f>
        <v>0</v>
      </c>
      <c r="BI127" s="215">
        <f>IF(N127="nulová",J127,0)</f>
        <v>0</v>
      </c>
      <c r="BJ127" s="16" t="s">
        <v>79</v>
      </c>
      <c r="BK127" s="215">
        <f>ROUND(I127*H127,2)</f>
        <v>0</v>
      </c>
      <c r="BL127" s="16" t="s">
        <v>143</v>
      </c>
      <c r="BM127" s="214" t="s">
        <v>196</v>
      </c>
    </row>
    <row r="128" s="2" customFormat="1" ht="16.5" customHeight="1">
      <c r="A128" s="37"/>
      <c r="B128" s="38"/>
      <c r="C128" s="203" t="s">
        <v>198</v>
      </c>
      <c r="D128" s="203" t="s">
        <v>138</v>
      </c>
      <c r="E128" s="204" t="s">
        <v>933</v>
      </c>
      <c r="F128" s="205" t="s">
        <v>934</v>
      </c>
      <c r="G128" s="206" t="s">
        <v>906</v>
      </c>
      <c r="H128" s="207">
        <v>22</v>
      </c>
      <c r="I128" s="208"/>
      <c r="J128" s="209">
        <f>ROUND(I128*H128,2)</f>
        <v>0</v>
      </c>
      <c r="K128" s="205" t="s">
        <v>19</v>
      </c>
      <c r="L128" s="43"/>
      <c r="M128" s="210" t="s">
        <v>19</v>
      </c>
      <c r="N128" s="211" t="s">
        <v>42</v>
      </c>
      <c r="O128" s="83"/>
      <c r="P128" s="212">
        <f>O128*H128</f>
        <v>0</v>
      </c>
      <c r="Q128" s="212">
        <v>0</v>
      </c>
      <c r="R128" s="212">
        <f>Q128*H128</f>
        <v>0</v>
      </c>
      <c r="S128" s="212">
        <v>0</v>
      </c>
      <c r="T128" s="213">
        <f>S128*H128</f>
        <v>0</v>
      </c>
      <c r="U128" s="37"/>
      <c r="V128" s="37"/>
      <c r="W128" s="37"/>
      <c r="X128" s="37"/>
      <c r="Y128" s="37"/>
      <c r="Z128" s="37"/>
      <c r="AA128" s="37"/>
      <c r="AB128" s="37"/>
      <c r="AC128" s="37"/>
      <c r="AD128" s="37"/>
      <c r="AE128" s="37"/>
      <c r="AR128" s="214" t="s">
        <v>143</v>
      </c>
      <c r="AT128" s="214" t="s">
        <v>138</v>
      </c>
      <c r="AU128" s="214" t="s">
        <v>81</v>
      </c>
      <c r="AY128" s="16" t="s">
        <v>136</v>
      </c>
      <c r="BE128" s="215">
        <f>IF(N128="základní",J128,0)</f>
        <v>0</v>
      </c>
      <c r="BF128" s="215">
        <f>IF(N128="snížená",J128,0)</f>
        <v>0</v>
      </c>
      <c r="BG128" s="215">
        <f>IF(N128="zákl. přenesená",J128,0)</f>
        <v>0</v>
      </c>
      <c r="BH128" s="215">
        <f>IF(N128="sníž. přenesená",J128,0)</f>
        <v>0</v>
      </c>
      <c r="BI128" s="215">
        <f>IF(N128="nulová",J128,0)</f>
        <v>0</v>
      </c>
      <c r="BJ128" s="16" t="s">
        <v>79</v>
      </c>
      <c r="BK128" s="215">
        <f>ROUND(I128*H128,2)</f>
        <v>0</v>
      </c>
      <c r="BL128" s="16" t="s">
        <v>143</v>
      </c>
      <c r="BM128" s="214" t="s">
        <v>201</v>
      </c>
    </row>
    <row r="129" s="2" customFormat="1" ht="16.5" customHeight="1">
      <c r="A129" s="37"/>
      <c r="B129" s="38"/>
      <c r="C129" s="203" t="s">
        <v>172</v>
      </c>
      <c r="D129" s="203" t="s">
        <v>138</v>
      </c>
      <c r="E129" s="204" t="s">
        <v>935</v>
      </c>
      <c r="F129" s="205" t="s">
        <v>936</v>
      </c>
      <c r="G129" s="206" t="s">
        <v>906</v>
      </c>
      <c r="H129" s="207">
        <v>32</v>
      </c>
      <c r="I129" s="208"/>
      <c r="J129" s="209">
        <f>ROUND(I129*H129,2)</f>
        <v>0</v>
      </c>
      <c r="K129" s="205" t="s">
        <v>19</v>
      </c>
      <c r="L129" s="43"/>
      <c r="M129" s="210" t="s">
        <v>19</v>
      </c>
      <c r="N129" s="211" t="s">
        <v>42</v>
      </c>
      <c r="O129" s="83"/>
      <c r="P129" s="212">
        <f>O129*H129</f>
        <v>0</v>
      </c>
      <c r="Q129" s="212">
        <v>0</v>
      </c>
      <c r="R129" s="212">
        <f>Q129*H129</f>
        <v>0</v>
      </c>
      <c r="S129" s="212">
        <v>0</v>
      </c>
      <c r="T129" s="213">
        <f>S129*H129</f>
        <v>0</v>
      </c>
      <c r="U129" s="37"/>
      <c r="V129" s="37"/>
      <c r="W129" s="37"/>
      <c r="X129" s="37"/>
      <c r="Y129" s="37"/>
      <c r="Z129" s="37"/>
      <c r="AA129" s="37"/>
      <c r="AB129" s="37"/>
      <c r="AC129" s="37"/>
      <c r="AD129" s="37"/>
      <c r="AE129" s="37"/>
      <c r="AR129" s="214" t="s">
        <v>143</v>
      </c>
      <c r="AT129" s="214" t="s">
        <v>138</v>
      </c>
      <c r="AU129" s="214" t="s">
        <v>81</v>
      </c>
      <c r="AY129" s="16" t="s">
        <v>136</v>
      </c>
      <c r="BE129" s="215">
        <f>IF(N129="základní",J129,0)</f>
        <v>0</v>
      </c>
      <c r="BF129" s="215">
        <f>IF(N129="snížená",J129,0)</f>
        <v>0</v>
      </c>
      <c r="BG129" s="215">
        <f>IF(N129="zákl. přenesená",J129,0)</f>
        <v>0</v>
      </c>
      <c r="BH129" s="215">
        <f>IF(N129="sníž. přenesená",J129,0)</f>
        <v>0</v>
      </c>
      <c r="BI129" s="215">
        <f>IF(N129="nulová",J129,0)</f>
        <v>0</v>
      </c>
      <c r="BJ129" s="16" t="s">
        <v>79</v>
      </c>
      <c r="BK129" s="215">
        <f>ROUND(I129*H129,2)</f>
        <v>0</v>
      </c>
      <c r="BL129" s="16" t="s">
        <v>143</v>
      </c>
      <c r="BM129" s="214" t="s">
        <v>205</v>
      </c>
    </row>
    <row r="130" s="12" customFormat="1" ht="22.8" customHeight="1">
      <c r="A130" s="12"/>
      <c r="B130" s="187"/>
      <c r="C130" s="188"/>
      <c r="D130" s="189" t="s">
        <v>70</v>
      </c>
      <c r="E130" s="201" t="s">
        <v>143</v>
      </c>
      <c r="F130" s="201" t="s">
        <v>664</v>
      </c>
      <c r="G130" s="188"/>
      <c r="H130" s="188"/>
      <c r="I130" s="191"/>
      <c r="J130" s="202">
        <f>BK130</f>
        <v>0</v>
      </c>
      <c r="K130" s="188"/>
      <c r="L130" s="193"/>
      <c r="M130" s="194"/>
      <c r="N130" s="195"/>
      <c r="O130" s="195"/>
      <c r="P130" s="196">
        <f>SUM(P131:P137)</f>
        <v>0</v>
      </c>
      <c r="Q130" s="195"/>
      <c r="R130" s="196">
        <f>SUM(R131:R137)</f>
        <v>0</v>
      </c>
      <c r="S130" s="195"/>
      <c r="T130" s="197">
        <f>SUM(T131:T137)</f>
        <v>0</v>
      </c>
      <c r="U130" s="12"/>
      <c r="V130" s="12"/>
      <c r="W130" s="12"/>
      <c r="X130" s="12"/>
      <c r="Y130" s="12"/>
      <c r="Z130" s="12"/>
      <c r="AA130" s="12"/>
      <c r="AB130" s="12"/>
      <c r="AC130" s="12"/>
      <c r="AD130" s="12"/>
      <c r="AE130" s="12"/>
      <c r="AR130" s="198" t="s">
        <v>79</v>
      </c>
      <c r="AT130" s="199" t="s">
        <v>70</v>
      </c>
      <c r="AU130" s="199" t="s">
        <v>79</v>
      </c>
      <c r="AY130" s="198" t="s">
        <v>136</v>
      </c>
      <c r="BK130" s="200">
        <f>SUM(BK131:BK137)</f>
        <v>0</v>
      </c>
    </row>
    <row r="131" s="2" customFormat="1" ht="16.5" customHeight="1">
      <c r="A131" s="37"/>
      <c r="B131" s="38"/>
      <c r="C131" s="203" t="s">
        <v>207</v>
      </c>
      <c r="D131" s="203" t="s">
        <v>138</v>
      </c>
      <c r="E131" s="204" t="s">
        <v>937</v>
      </c>
      <c r="F131" s="205" t="s">
        <v>938</v>
      </c>
      <c r="G131" s="206" t="s">
        <v>141</v>
      </c>
      <c r="H131" s="207">
        <v>198</v>
      </c>
      <c r="I131" s="208"/>
      <c r="J131" s="209">
        <f>ROUND(I131*H131,2)</f>
        <v>0</v>
      </c>
      <c r="K131" s="205" t="s">
        <v>19</v>
      </c>
      <c r="L131" s="43"/>
      <c r="M131" s="210" t="s">
        <v>19</v>
      </c>
      <c r="N131" s="211" t="s">
        <v>42</v>
      </c>
      <c r="O131" s="83"/>
      <c r="P131" s="212">
        <f>O131*H131</f>
        <v>0</v>
      </c>
      <c r="Q131" s="212">
        <v>0</v>
      </c>
      <c r="R131" s="212">
        <f>Q131*H131</f>
        <v>0</v>
      </c>
      <c r="S131" s="212">
        <v>0</v>
      </c>
      <c r="T131" s="213">
        <f>S131*H131</f>
        <v>0</v>
      </c>
      <c r="U131" s="37"/>
      <c r="V131" s="37"/>
      <c r="W131" s="37"/>
      <c r="X131" s="37"/>
      <c r="Y131" s="37"/>
      <c r="Z131" s="37"/>
      <c r="AA131" s="37"/>
      <c r="AB131" s="37"/>
      <c r="AC131" s="37"/>
      <c r="AD131" s="37"/>
      <c r="AE131" s="37"/>
      <c r="AR131" s="214" t="s">
        <v>143</v>
      </c>
      <c r="AT131" s="214" t="s">
        <v>138</v>
      </c>
      <c r="AU131" s="214" t="s">
        <v>81</v>
      </c>
      <c r="AY131" s="16" t="s">
        <v>136</v>
      </c>
      <c r="BE131" s="215">
        <f>IF(N131="základní",J131,0)</f>
        <v>0</v>
      </c>
      <c r="BF131" s="215">
        <f>IF(N131="snížená",J131,0)</f>
        <v>0</v>
      </c>
      <c r="BG131" s="215">
        <f>IF(N131="zákl. přenesená",J131,0)</f>
        <v>0</v>
      </c>
      <c r="BH131" s="215">
        <f>IF(N131="sníž. přenesená",J131,0)</f>
        <v>0</v>
      </c>
      <c r="BI131" s="215">
        <f>IF(N131="nulová",J131,0)</f>
        <v>0</v>
      </c>
      <c r="BJ131" s="16" t="s">
        <v>79</v>
      </c>
      <c r="BK131" s="215">
        <f>ROUND(I131*H131,2)</f>
        <v>0</v>
      </c>
      <c r="BL131" s="16" t="s">
        <v>143</v>
      </c>
      <c r="BM131" s="214" t="s">
        <v>210</v>
      </c>
    </row>
    <row r="132" s="2" customFormat="1">
      <c r="A132" s="37"/>
      <c r="B132" s="38"/>
      <c r="C132" s="39"/>
      <c r="D132" s="221" t="s">
        <v>182</v>
      </c>
      <c r="E132" s="39"/>
      <c r="F132" s="222" t="s">
        <v>939</v>
      </c>
      <c r="G132" s="39"/>
      <c r="H132" s="39"/>
      <c r="I132" s="218"/>
      <c r="J132" s="39"/>
      <c r="K132" s="39"/>
      <c r="L132" s="43"/>
      <c r="M132" s="219"/>
      <c r="N132" s="220"/>
      <c r="O132" s="83"/>
      <c r="P132" s="83"/>
      <c r="Q132" s="83"/>
      <c r="R132" s="83"/>
      <c r="S132" s="83"/>
      <c r="T132" s="84"/>
      <c r="U132" s="37"/>
      <c r="V132" s="37"/>
      <c r="W132" s="37"/>
      <c r="X132" s="37"/>
      <c r="Y132" s="37"/>
      <c r="Z132" s="37"/>
      <c r="AA132" s="37"/>
      <c r="AB132" s="37"/>
      <c r="AC132" s="37"/>
      <c r="AD132" s="37"/>
      <c r="AE132" s="37"/>
      <c r="AT132" s="16" t="s">
        <v>182</v>
      </c>
      <c r="AU132" s="16" t="s">
        <v>81</v>
      </c>
    </row>
    <row r="133" s="2" customFormat="1" ht="16.5" customHeight="1">
      <c r="A133" s="37"/>
      <c r="B133" s="38"/>
      <c r="C133" s="203" t="s">
        <v>176</v>
      </c>
      <c r="D133" s="203" t="s">
        <v>138</v>
      </c>
      <c r="E133" s="204" t="s">
        <v>940</v>
      </c>
      <c r="F133" s="205" t="s">
        <v>941</v>
      </c>
      <c r="G133" s="206" t="s">
        <v>141</v>
      </c>
      <c r="H133" s="207">
        <v>33</v>
      </c>
      <c r="I133" s="208"/>
      <c r="J133" s="209">
        <f>ROUND(I133*H133,2)</f>
        <v>0</v>
      </c>
      <c r="K133" s="205" t="s">
        <v>19</v>
      </c>
      <c r="L133" s="43"/>
      <c r="M133" s="210" t="s">
        <v>19</v>
      </c>
      <c r="N133" s="211" t="s">
        <v>42</v>
      </c>
      <c r="O133" s="83"/>
      <c r="P133" s="212">
        <f>O133*H133</f>
        <v>0</v>
      </c>
      <c r="Q133" s="212">
        <v>0</v>
      </c>
      <c r="R133" s="212">
        <f>Q133*H133</f>
        <v>0</v>
      </c>
      <c r="S133" s="212">
        <v>0</v>
      </c>
      <c r="T133" s="213">
        <f>S133*H133</f>
        <v>0</v>
      </c>
      <c r="U133" s="37"/>
      <c r="V133" s="37"/>
      <c r="W133" s="37"/>
      <c r="X133" s="37"/>
      <c r="Y133" s="37"/>
      <c r="Z133" s="37"/>
      <c r="AA133" s="37"/>
      <c r="AB133" s="37"/>
      <c r="AC133" s="37"/>
      <c r="AD133" s="37"/>
      <c r="AE133" s="37"/>
      <c r="AR133" s="214" t="s">
        <v>143</v>
      </c>
      <c r="AT133" s="214" t="s">
        <v>138</v>
      </c>
      <c r="AU133" s="214" t="s">
        <v>81</v>
      </c>
      <c r="AY133" s="16" t="s">
        <v>136</v>
      </c>
      <c r="BE133" s="215">
        <f>IF(N133="základní",J133,0)</f>
        <v>0</v>
      </c>
      <c r="BF133" s="215">
        <f>IF(N133="snížená",J133,0)</f>
        <v>0</v>
      </c>
      <c r="BG133" s="215">
        <f>IF(N133="zákl. přenesená",J133,0)</f>
        <v>0</v>
      </c>
      <c r="BH133" s="215">
        <f>IF(N133="sníž. přenesená",J133,0)</f>
        <v>0</v>
      </c>
      <c r="BI133" s="215">
        <f>IF(N133="nulová",J133,0)</f>
        <v>0</v>
      </c>
      <c r="BJ133" s="16" t="s">
        <v>79</v>
      </c>
      <c r="BK133" s="215">
        <f>ROUND(I133*H133,2)</f>
        <v>0</v>
      </c>
      <c r="BL133" s="16" t="s">
        <v>143</v>
      </c>
      <c r="BM133" s="214" t="s">
        <v>217</v>
      </c>
    </row>
    <row r="134" s="2" customFormat="1">
      <c r="A134" s="37"/>
      <c r="B134" s="38"/>
      <c r="C134" s="39"/>
      <c r="D134" s="221" t="s">
        <v>182</v>
      </c>
      <c r="E134" s="39"/>
      <c r="F134" s="222" t="s">
        <v>917</v>
      </c>
      <c r="G134" s="39"/>
      <c r="H134" s="39"/>
      <c r="I134" s="218"/>
      <c r="J134" s="39"/>
      <c r="K134" s="39"/>
      <c r="L134" s="43"/>
      <c r="M134" s="219"/>
      <c r="N134" s="220"/>
      <c r="O134" s="83"/>
      <c r="P134" s="83"/>
      <c r="Q134" s="83"/>
      <c r="R134" s="83"/>
      <c r="S134" s="83"/>
      <c r="T134" s="84"/>
      <c r="U134" s="37"/>
      <c r="V134" s="37"/>
      <c r="W134" s="37"/>
      <c r="X134" s="37"/>
      <c r="Y134" s="37"/>
      <c r="Z134" s="37"/>
      <c r="AA134" s="37"/>
      <c r="AB134" s="37"/>
      <c r="AC134" s="37"/>
      <c r="AD134" s="37"/>
      <c r="AE134" s="37"/>
      <c r="AT134" s="16" t="s">
        <v>182</v>
      </c>
      <c r="AU134" s="16" t="s">
        <v>81</v>
      </c>
    </row>
    <row r="135" s="2" customFormat="1" ht="21.75" customHeight="1">
      <c r="A135" s="37"/>
      <c r="B135" s="38"/>
      <c r="C135" s="203" t="s">
        <v>219</v>
      </c>
      <c r="D135" s="203" t="s">
        <v>138</v>
      </c>
      <c r="E135" s="204" t="s">
        <v>942</v>
      </c>
      <c r="F135" s="205" t="s">
        <v>943</v>
      </c>
      <c r="G135" s="206" t="s">
        <v>141</v>
      </c>
      <c r="H135" s="207">
        <v>198</v>
      </c>
      <c r="I135" s="208"/>
      <c r="J135" s="209">
        <f>ROUND(I135*H135,2)</f>
        <v>0</v>
      </c>
      <c r="K135" s="205" t="s">
        <v>19</v>
      </c>
      <c r="L135" s="43"/>
      <c r="M135" s="210" t="s">
        <v>19</v>
      </c>
      <c r="N135" s="211" t="s">
        <v>42</v>
      </c>
      <c r="O135" s="83"/>
      <c r="P135" s="212">
        <f>O135*H135</f>
        <v>0</v>
      </c>
      <c r="Q135" s="212">
        <v>0</v>
      </c>
      <c r="R135" s="212">
        <f>Q135*H135</f>
        <v>0</v>
      </c>
      <c r="S135" s="212">
        <v>0</v>
      </c>
      <c r="T135" s="213">
        <f>S135*H135</f>
        <v>0</v>
      </c>
      <c r="U135" s="37"/>
      <c r="V135" s="37"/>
      <c r="W135" s="37"/>
      <c r="X135" s="37"/>
      <c r="Y135" s="37"/>
      <c r="Z135" s="37"/>
      <c r="AA135" s="37"/>
      <c r="AB135" s="37"/>
      <c r="AC135" s="37"/>
      <c r="AD135" s="37"/>
      <c r="AE135" s="37"/>
      <c r="AR135" s="214" t="s">
        <v>143</v>
      </c>
      <c r="AT135" s="214" t="s">
        <v>138</v>
      </c>
      <c r="AU135" s="214" t="s">
        <v>81</v>
      </c>
      <c r="AY135" s="16" t="s">
        <v>136</v>
      </c>
      <c r="BE135" s="215">
        <f>IF(N135="základní",J135,0)</f>
        <v>0</v>
      </c>
      <c r="BF135" s="215">
        <f>IF(N135="snížená",J135,0)</f>
        <v>0</v>
      </c>
      <c r="BG135" s="215">
        <f>IF(N135="zákl. přenesená",J135,0)</f>
        <v>0</v>
      </c>
      <c r="BH135" s="215">
        <f>IF(N135="sníž. přenesená",J135,0)</f>
        <v>0</v>
      </c>
      <c r="BI135" s="215">
        <f>IF(N135="nulová",J135,0)</f>
        <v>0</v>
      </c>
      <c r="BJ135" s="16" t="s">
        <v>79</v>
      </c>
      <c r="BK135" s="215">
        <f>ROUND(I135*H135,2)</f>
        <v>0</v>
      </c>
      <c r="BL135" s="16" t="s">
        <v>143</v>
      </c>
      <c r="BM135" s="214" t="s">
        <v>222</v>
      </c>
    </row>
    <row r="136" s="2" customFormat="1">
      <c r="A136" s="37"/>
      <c r="B136" s="38"/>
      <c r="C136" s="39"/>
      <c r="D136" s="221" t="s">
        <v>182</v>
      </c>
      <c r="E136" s="39"/>
      <c r="F136" s="222" t="s">
        <v>917</v>
      </c>
      <c r="G136" s="39"/>
      <c r="H136" s="39"/>
      <c r="I136" s="218"/>
      <c r="J136" s="39"/>
      <c r="K136" s="39"/>
      <c r="L136" s="43"/>
      <c r="M136" s="219"/>
      <c r="N136" s="220"/>
      <c r="O136" s="83"/>
      <c r="P136" s="83"/>
      <c r="Q136" s="83"/>
      <c r="R136" s="83"/>
      <c r="S136" s="83"/>
      <c r="T136" s="84"/>
      <c r="U136" s="37"/>
      <c r="V136" s="37"/>
      <c r="W136" s="37"/>
      <c r="X136" s="37"/>
      <c r="Y136" s="37"/>
      <c r="Z136" s="37"/>
      <c r="AA136" s="37"/>
      <c r="AB136" s="37"/>
      <c r="AC136" s="37"/>
      <c r="AD136" s="37"/>
      <c r="AE136" s="37"/>
      <c r="AT136" s="16" t="s">
        <v>182</v>
      </c>
      <c r="AU136" s="16" t="s">
        <v>81</v>
      </c>
    </row>
    <row r="137" s="2" customFormat="1" ht="16.5" customHeight="1">
      <c r="A137" s="37"/>
      <c r="B137" s="38"/>
      <c r="C137" s="203" t="s">
        <v>180</v>
      </c>
      <c r="D137" s="203" t="s">
        <v>138</v>
      </c>
      <c r="E137" s="204" t="s">
        <v>944</v>
      </c>
      <c r="F137" s="205" t="s">
        <v>945</v>
      </c>
      <c r="G137" s="206" t="s">
        <v>906</v>
      </c>
      <c r="H137" s="207">
        <v>16.5</v>
      </c>
      <c r="I137" s="208"/>
      <c r="J137" s="209">
        <f>ROUND(I137*H137,2)</f>
        <v>0</v>
      </c>
      <c r="K137" s="205" t="s">
        <v>19</v>
      </c>
      <c r="L137" s="43"/>
      <c r="M137" s="210" t="s">
        <v>19</v>
      </c>
      <c r="N137" s="211" t="s">
        <v>42</v>
      </c>
      <c r="O137" s="83"/>
      <c r="P137" s="212">
        <f>O137*H137</f>
        <v>0</v>
      </c>
      <c r="Q137" s="212">
        <v>0</v>
      </c>
      <c r="R137" s="212">
        <f>Q137*H137</f>
        <v>0</v>
      </c>
      <c r="S137" s="212">
        <v>0</v>
      </c>
      <c r="T137" s="213">
        <f>S137*H137</f>
        <v>0</v>
      </c>
      <c r="U137" s="37"/>
      <c r="V137" s="37"/>
      <c r="W137" s="37"/>
      <c r="X137" s="37"/>
      <c r="Y137" s="37"/>
      <c r="Z137" s="37"/>
      <c r="AA137" s="37"/>
      <c r="AB137" s="37"/>
      <c r="AC137" s="37"/>
      <c r="AD137" s="37"/>
      <c r="AE137" s="37"/>
      <c r="AR137" s="214" t="s">
        <v>143</v>
      </c>
      <c r="AT137" s="214" t="s">
        <v>138</v>
      </c>
      <c r="AU137" s="214" t="s">
        <v>81</v>
      </c>
      <c r="AY137" s="16" t="s">
        <v>136</v>
      </c>
      <c r="BE137" s="215">
        <f>IF(N137="základní",J137,0)</f>
        <v>0</v>
      </c>
      <c r="BF137" s="215">
        <f>IF(N137="snížená",J137,0)</f>
        <v>0</v>
      </c>
      <c r="BG137" s="215">
        <f>IF(N137="zákl. přenesená",J137,0)</f>
        <v>0</v>
      </c>
      <c r="BH137" s="215">
        <f>IF(N137="sníž. přenesená",J137,0)</f>
        <v>0</v>
      </c>
      <c r="BI137" s="215">
        <f>IF(N137="nulová",J137,0)</f>
        <v>0</v>
      </c>
      <c r="BJ137" s="16" t="s">
        <v>79</v>
      </c>
      <c r="BK137" s="215">
        <f>ROUND(I137*H137,2)</f>
        <v>0</v>
      </c>
      <c r="BL137" s="16" t="s">
        <v>143</v>
      </c>
      <c r="BM137" s="214" t="s">
        <v>227</v>
      </c>
    </row>
    <row r="138" s="12" customFormat="1" ht="22.8" customHeight="1">
      <c r="A138" s="12"/>
      <c r="B138" s="187"/>
      <c r="C138" s="188"/>
      <c r="D138" s="189" t="s">
        <v>70</v>
      </c>
      <c r="E138" s="201" t="s">
        <v>159</v>
      </c>
      <c r="F138" s="201" t="s">
        <v>946</v>
      </c>
      <c r="G138" s="188"/>
      <c r="H138" s="188"/>
      <c r="I138" s="191"/>
      <c r="J138" s="202">
        <f>BK138</f>
        <v>0</v>
      </c>
      <c r="K138" s="188"/>
      <c r="L138" s="193"/>
      <c r="M138" s="194"/>
      <c r="N138" s="195"/>
      <c r="O138" s="195"/>
      <c r="P138" s="196">
        <f>SUM(P139:P146)</f>
        <v>0</v>
      </c>
      <c r="Q138" s="195"/>
      <c r="R138" s="196">
        <f>SUM(R139:R146)</f>
        <v>0</v>
      </c>
      <c r="S138" s="195"/>
      <c r="T138" s="197">
        <f>SUM(T139:T146)</f>
        <v>0</v>
      </c>
      <c r="U138" s="12"/>
      <c r="V138" s="12"/>
      <c r="W138" s="12"/>
      <c r="X138" s="12"/>
      <c r="Y138" s="12"/>
      <c r="Z138" s="12"/>
      <c r="AA138" s="12"/>
      <c r="AB138" s="12"/>
      <c r="AC138" s="12"/>
      <c r="AD138" s="12"/>
      <c r="AE138" s="12"/>
      <c r="AR138" s="198" t="s">
        <v>79</v>
      </c>
      <c r="AT138" s="199" t="s">
        <v>70</v>
      </c>
      <c r="AU138" s="199" t="s">
        <v>79</v>
      </c>
      <c r="AY138" s="198" t="s">
        <v>136</v>
      </c>
      <c r="BK138" s="200">
        <f>SUM(BK139:BK146)</f>
        <v>0</v>
      </c>
    </row>
    <row r="139" s="2" customFormat="1" ht="24.15" customHeight="1">
      <c r="A139" s="37"/>
      <c r="B139" s="38"/>
      <c r="C139" s="203" t="s">
        <v>229</v>
      </c>
      <c r="D139" s="203" t="s">
        <v>138</v>
      </c>
      <c r="E139" s="204" t="s">
        <v>947</v>
      </c>
      <c r="F139" s="205" t="s">
        <v>948</v>
      </c>
      <c r="G139" s="206" t="s">
        <v>141</v>
      </c>
      <c r="H139" s="207">
        <v>198</v>
      </c>
      <c r="I139" s="208"/>
      <c r="J139" s="209">
        <f>ROUND(I139*H139,2)</f>
        <v>0</v>
      </c>
      <c r="K139" s="205" t="s">
        <v>19</v>
      </c>
      <c r="L139" s="43"/>
      <c r="M139" s="210" t="s">
        <v>19</v>
      </c>
      <c r="N139" s="211" t="s">
        <v>42</v>
      </c>
      <c r="O139" s="83"/>
      <c r="P139" s="212">
        <f>O139*H139</f>
        <v>0</v>
      </c>
      <c r="Q139" s="212">
        <v>0</v>
      </c>
      <c r="R139" s="212">
        <f>Q139*H139</f>
        <v>0</v>
      </c>
      <c r="S139" s="212">
        <v>0</v>
      </c>
      <c r="T139" s="213">
        <f>S139*H139</f>
        <v>0</v>
      </c>
      <c r="U139" s="37"/>
      <c r="V139" s="37"/>
      <c r="W139" s="37"/>
      <c r="X139" s="37"/>
      <c r="Y139" s="37"/>
      <c r="Z139" s="37"/>
      <c r="AA139" s="37"/>
      <c r="AB139" s="37"/>
      <c r="AC139" s="37"/>
      <c r="AD139" s="37"/>
      <c r="AE139" s="37"/>
      <c r="AR139" s="214" t="s">
        <v>143</v>
      </c>
      <c r="AT139" s="214" t="s">
        <v>138</v>
      </c>
      <c r="AU139" s="214" t="s">
        <v>81</v>
      </c>
      <c r="AY139" s="16" t="s">
        <v>136</v>
      </c>
      <c r="BE139" s="215">
        <f>IF(N139="základní",J139,0)</f>
        <v>0</v>
      </c>
      <c r="BF139" s="215">
        <f>IF(N139="snížená",J139,0)</f>
        <v>0</v>
      </c>
      <c r="BG139" s="215">
        <f>IF(N139="zákl. přenesená",J139,0)</f>
        <v>0</v>
      </c>
      <c r="BH139" s="215">
        <f>IF(N139="sníž. přenesená",J139,0)</f>
        <v>0</v>
      </c>
      <c r="BI139" s="215">
        <f>IF(N139="nulová",J139,0)</f>
        <v>0</v>
      </c>
      <c r="BJ139" s="16" t="s">
        <v>79</v>
      </c>
      <c r="BK139" s="215">
        <f>ROUND(I139*H139,2)</f>
        <v>0</v>
      </c>
      <c r="BL139" s="16" t="s">
        <v>143</v>
      </c>
      <c r="BM139" s="214" t="s">
        <v>232</v>
      </c>
    </row>
    <row r="140" s="2" customFormat="1" ht="16.5" customHeight="1">
      <c r="A140" s="37"/>
      <c r="B140" s="38"/>
      <c r="C140" s="203" t="s">
        <v>187</v>
      </c>
      <c r="D140" s="203" t="s">
        <v>138</v>
      </c>
      <c r="E140" s="204" t="s">
        <v>949</v>
      </c>
      <c r="F140" s="205" t="s">
        <v>950</v>
      </c>
      <c r="G140" s="206" t="s">
        <v>141</v>
      </c>
      <c r="H140" s="207">
        <v>198</v>
      </c>
      <c r="I140" s="208"/>
      <c r="J140" s="209">
        <f>ROUND(I140*H140,2)</f>
        <v>0</v>
      </c>
      <c r="K140" s="205" t="s">
        <v>19</v>
      </c>
      <c r="L140" s="43"/>
      <c r="M140" s="210" t="s">
        <v>19</v>
      </c>
      <c r="N140" s="211" t="s">
        <v>42</v>
      </c>
      <c r="O140" s="83"/>
      <c r="P140" s="212">
        <f>O140*H140</f>
        <v>0</v>
      </c>
      <c r="Q140" s="212">
        <v>0</v>
      </c>
      <c r="R140" s="212">
        <f>Q140*H140</f>
        <v>0</v>
      </c>
      <c r="S140" s="212">
        <v>0</v>
      </c>
      <c r="T140" s="213">
        <f>S140*H140</f>
        <v>0</v>
      </c>
      <c r="U140" s="37"/>
      <c r="V140" s="37"/>
      <c r="W140" s="37"/>
      <c r="X140" s="37"/>
      <c r="Y140" s="37"/>
      <c r="Z140" s="37"/>
      <c r="AA140" s="37"/>
      <c r="AB140" s="37"/>
      <c r="AC140" s="37"/>
      <c r="AD140" s="37"/>
      <c r="AE140" s="37"/>
      <c r="AR140" s="214" t="s">
        <v>143</v>
      </c>
      <c r="AT140" s="214" t="s">
        <v>138</v>
      </c>
      <c r="AU140" s="214" t="s">
        <v>81</v>
      </c>
      <c r="AY140" s="16" t="s">
        <v>136</v>
      </c>
      <c r="BE140" s="215">
        <f>IF(N140="základní",J140,0)</f>
        <v>0</v>
      </c>
      <c r="BF140" s="215">
        <f>IF(N140="snížená",J140,0)</f>
        <v>0</v>
      </c>
      <c r="BG140" s="215">
        <f>IF(N140="zákl. přenesená",J140,0)</f>
        <v>0</v>
      </c>
      <c r="BH140" s="215">
        <f>IF(N140="sníž. přenesená",J140,0)</f>
        <v>0</v>
      </c>
      <c r="BI140" s="215">
        <f>IF(N140="nulová",J140,0)</f>
        <v>0</v>
      </c>
      <c r="BJ140" s="16" t="s">
        <v>79</v>
      </c>
      <c r="BK140" s="215">
        <f>ROUND(I140*H140,2)</f>
        <v>0</v>
      </c>
      <c r="BL140" s="16" t="s">
        <v>143</v>
      </c>
      <c r="BM140" s="214" t="s">
        <v>236</v>
      </c>
    </row>
    <row r="141" s="2" customFormat="1" ht="16.5" customHeight="1">
      <c r="A141" s="37"/>
      <c r="B141" s="38"/>
      <c r="C141" s="203" t="s">
        <v>7</v>
      </c>
      <c r="D141" s="203" t="s">
        <v>138</v>
      </c>
      <c r="E141" s="204" t="s">
        <v>951</v>
      </c>
      <c r="F141" s="205" t="s">
        <v>952</v>
      </c>
      <c r="G141" s="206" t="s">
        <v>141</v>
      </c>
      <c r="H141" s="207">
        <v>198</v>
      </c>
      <c r="I141" s="208"/>
      <c r="J141" s="209">
        <f>ROUND(I141*H141,2)</f>
        <v>0</v>
      </c>
      <c r="K141" s="205" t="s">
        <v>19</v>
      </c>
      <c r="L141" s="43"/>
      <c r="M141" s="210" t="s">
        <v>19</v>
      </c>
      <c r="N141" s="211" t="s">
        <v>42</v>
      </c>
      <c r="O141" s="83"/>
      <c r="P141" s="212">
        <f>O141*H141</f>
        <v>0</v>
      </c>
      <c r="Q141" s="212">
        <v>0</v>
      </c>
      <c r="R141" s="212">
        <f>Q141*H141</f>
        <v>0</v>
      </c>
      <c r="S141" s="212">
        <v>0</v>
      </c>
      <c r="T141" s="213">
        <f>S141*H141</f>
        <v>0</v>
      </c>
      <c r="U141" s="37"/>
      <c r="V141" s="37"/>
      <c r="W141" s="37"/>
      <c r="X141" s="37"/>
      <c r="Y141" s="37"/>
      <c r="Z141" s="37"/>
      <c r="AA141" s="37"/>
      <c r="AB141" s="37"/>
      <c r="AC141" s="37"/>
      <c r="AD141" s="37"/>
      <c r="AE141" s="37"/>
      <c r="AR141" s="214" t="s">
        <v>143</v>
      </c>
      <c r="AT141" s="214" t="s">
        <v>138</v>
      </c>
      <c r="AU141" s="214" t="s">
        <v>81</v>
      </c>
      <c r="AY141" s="16" t="s">
        <v>136</v>
      </c>
      <c r="BE141" s="215">
        <f>IF(N141="základní",J141,0)</f>
        <v>0</v>
      </c>
      <c r="BF141" s="215">
        <f>IF(N141="snížená",J141,0)</f>
        <v>0</v>
      </c>
      <c r="BG141" s="215">
        <f>IF(N141="zákl. přenesená",J141,0)</f>
        <v>0</v>
      </c>
      <c r="BH141" s="215">
        <f>IF(N141="sníž. přenesená",J141,0)</f>
        <v>0</v>
      </c>
      <c r="BI141" s="215">
        <f>IF(N141="nulová",J141,0)</f>
        <v>0</v>
      </c>
      <c r="BJ141" s="16" t="s">
        <v>79</v>
      </c>
      <c r="BK141" s="215">
        <f>ROUND(I141*H141,2)</f>
        <v>0</v>
      </c>
      <c r="BL141" s="16" t="s">
        <v>143</v>
      </c>
      <c r="BM141" s="214" t="s">
        <v>240</v>
      </c>
    </row>
    <row r="142" s="2" customFormat="1">
      <c r="A142" s="37"/>
      <c r="B142" s="38"/>
      <c r="C142" s="39"/>
      <c r="D142" s="221" t="s">
        <v>182</v>
      </c>
      <c r="E142" s="39"/>
      <c r="F142" s="222" t="s">
        <v>953</v>
      </c>
      <c r="G142" s="39"/>
      <c r="H142" s="39"/>
      <c r="I142" s="218"/>
      <c r="J142" s="39"/>
      <c r="K142" s="39"/>
      <c r="L142" s="43"/>
      <c r="M142" s="219"/>
      <c r="N142" s="220"/>
      <c r="O142" s="83"/>
      <c r="P142" s="83"/>
      <c r="Q142" s="83"/>
      <c r="R142" s="83"/>
      <c r="S142" s="83"/>
      <c r="T142" s="84"/>
      <c r="U142" s="37"/>
      <c r="V142" s="37"/>
      <c r="W142" s="37"/>
      <c r="X142" s="37"/>
      <c r="Y142" s="37"/>
      <c r="Z142" s="37"/>
      <c r="AA142" s="37"/>
      <c r="AB142" s="37"/>
      <c r="AC142" s="37"/>
      <c r="AD142" s="37"/>
      <c r="AE142" s="37"/>
      <c r="AT142" s="16" t="s">
        <v>182</v>
      </c>
      <c r="AU142" s="16" t="s">
        <v>81</v>
      </c>
    </row>
    <row r="143" s="2" customFormat="1" ht="16.5" customHeight="1">
      <c r="A143" s="37"/>
      <c r="B143" s="38"/>
      <c r="C143" s="203" t="s">
        <v>192</v>
      </c>
      <c r="D143" s="203" t="s">
        <v>138</v>
      </c>
      <c r="E143" s="204" t="s">
        <v>954</v>
      </c>
      <c r="F143" s="205" t="s">
        <v>955</v>
      </c>
      <c r="G143" s="206" t="s">
        <v>141</v>
      </c>
      <c r="H143" s="207">
        <v>198</v>
      </c>
      <c r="I143" s="208"/>
      <c r="J143" s="209">
        <f>ROUND(I143*H143,2)</f>
        <v>0</v>
      </c>
      <c r="K143" s="205" t="s">
        <v>19</v>
      </c>
      <c r="L143" s="43"/>
      <c r="M143" s="210" t="s">
        <v>19</v>
      </c>
      <c r="N143" s="211" t="s">
        <v>42</v>
      </c>
      <c r="O143" s="83"/>
      <c r="P143" s="212">
        <f>O143*H143</f>
        <v>0</v>
      </c>
      <c r="Q143" s="212">
        <v>0</v>
      </c>
      <c r="R143" s="212">
        <f>Q143*H143</f>
        <v>0</v>
      </c>
      <c r="S143" s="212">
        <v>0</v>
      </c>
      <c r="T143" s="213">
        <f>S143*H143</f>
        <v>0</v>
      </c>
      <c r="U143" s="37"/>
      <c r="V143" s="37"/>
      <c r="W143" s="37"/>
      <c r="X143" s="37"/>
      <c r="Y143" s="37"/>
      <c r="Z143" s="37"/>
      <c r="AA143" s="37"/>
      <c r="AB143" s="37"/>
      <c r="AC143" s="37"/>
      <c r="AD143" s="37"/>
      <c r="AE143" s="37"/>
      <c r="AR143" s="214" t="s">
        <v>143</v>
      </c>
      <c r="AT143" s="214" t="s">
        <v>138</v>
      </c>
      <c r="AU143" s="214" t="s">
        <v>81</v>
      </c>
      <c r="AY143" s="16" t="s">
        <v>136</v>
      </c>
      <c r="BE143" s="215">
        <f>IF(N143="základní",J143,0)</f>
        <v>0</v>
      </c>
      <c r="BF143" s="215">
        <f>IF(N143="snížená",J143,0)</f>
        <v>0</v>
      </c>
      <c r="BG143" s="215">
        <f>IF(N143="zákl. přenesená",J143,0)</f>
        <v>0</v>
      </c>
      <c r="BH143" s="215">
        <f>IF(N143="sníž. přenesená",J143,0)</f>
        <v>0</v>
      </c>
      <c r="BI143" s="215">
        <f>IF(N143="nulová",J143,0)</f>
        <v>0</v>
      </c>
      <c r="BJ143" s="16" t="s">
        <v>79</v>
      </c>
      <c r="BK143" s="215">
        <f>ROUND(I143*H143,2)</f>
        <v>0</v>
      </c>
      <c r="BL143" s="16" t="s">
        <v>143</v>
      </c>
      <c r="BM143" s="214" t="s">
        <v>244</v>
      </c>
    </row>
    <row r="144" s="2" customFormat="1" ht="16.5" customHeight="1">
      <c r="A144" s="37"/>
      <c r="B144" s="38"/>
      <c r="C144" s="203" t="s">
        <v>246</v>
      </c>
      <c r="D144" s="203" t="s">
        <v>138</v>
      </c>
      <c r="E144" s="204" t="s">
        <v>956</v>
      </c>
      <c r="F144" s="205" t="s">
        <v>957</v>
      </c>
      <c r="G144" s="206" t="s">
        <v>141</v>
      </c>
      <c r="H144" s="207">
        <v>198</v>
      </c>
      <c r="I144" s="208"/>
      <c r="J144" s="209">
        <f>ROUND(I144*H144,2)</f>
        <v>0</v>
      </c>
      <c r="K144" s="205" t="s">
        <v>19</v>
      </c>
      <c r="L144" s="43"/>
      <c r="M144" s="210" t="s">
        <v>19</v>
      </c>
      <c r="N144" s="211" t="s">
        <v>42</v>
      </c>
      <c r="O144" s="83"/>
      <c r="P144" s="212">
        <f>O144*H144</f>
        <v>0</v>
      </c>
      <c r="Q144" s="212">
        <v>0</v>
      </c>
      <c r="R144" s="212">
        <f>Q144*H144</f>
        <v>0</v>
      </c>
      <c r="S144" s="212">
        <v>0</v>
      </c>
      <c r="T144" s="213">
        <f>S144*H144</f>
        <v>0</v>
      </c>
      <c r="U144" s="37"/>
      <c r="V144" s="37"/>
      <c r="W144" s="37"/>
      <c r="X144" s="37"/>
      <c r="Y144" s="37"/>
      <c r="Z144" s="37"/>
      <c r="AA144" s="37"/>
      <c r="AB144" s="37"/>
      <c r="AC144" s="37"/>
      <c r="AD144" s="37"/>
      <c r="AE144" s="37"/>
      <c r="AR144" s="214" t="s">
        <v>143</v>
      </c>
      <c r="AT144" s="214" t="s">
        <v>138</v>
      </c>
      <c r="AU144" s="214" t="s">
        <v>81</v>
      </c>
      <c r="AY144" s="16" t="s">
        <v>136</v>
      </c>
      <c r="BE144" s="215">
        <f>IF(N144="základní",J144,0)</f>
        <v>0</v>
      </c>
      <c r="BF144" s="215">
        <f>IF(N144="snížená",J144,0)</f>
        <v>0</v>
      </c>
      <c r="BG144" s="215">
        <f>IF(N144="zákl. přenesená",J144,0)</f>
        <v>0</v>
      </c>
      <c r="BH144" s="215">
        <f>IF(N144="sníž. přenesená",J144,0)</f>
        <v>0</v>
      </c>
      <c r="BI144" s="215">
        <f>IF(N144="nulová",J144,0)</f>
        <v>0</v>
      </c>
      <c r="BJ144" s="16" t="s">
        <v>79</v>
      </c>
      <c r="BK144" s="215">
        <f>ROUND(I144*H144,2)</f>
        <v>0</v>
      </c>
      <c r="BL144" s="16" t="s">
        <v>143</v>
      </c>
      <c r="BM144" s="214" t="s">
        <v>249</v>
      </c>
    </row>
    <row r="145" s="2" customFormat="1" ht="16.5" customHeight="1">
      <c r="A145" s="37"/>
      <c r="B145" s="38"/>
      <c r="C145" s="203" t="s">
        <v>196</v>
      </c>
      <c r="D145" s="203" t="s">
        <v>138</v>
      </c>
      <c r="E145" s="204" t="s">
        <v>958</v>
      </c>
      <c r="F145" s="205" t="s">
        <v>959</v>
      </c>
      <c r="G145" s="206" t="s">
        <v>141</v>
      </c>
      <c r="H145" s="207">
        <v>198</v>
      </c>
      <c r="I145" s="208"/>
      <c r="J145" s="209">
        <f>ROUND(I145*H145,2)</f>
        <v>0</v>
      </c>
      <c r="K145" s="205" t="s">
        <v>19</v>
      </c>
      <c r="L145" s="43"/>
      <c r="M145" s="210" t="s">
        <v>19</v>
      </c>
      <c r="N145" s="211" t="s">
        <v>42</v>
      </c>
      <c r="O145" s="83"/>
      <c r="P145" s="212">
        <f>O145*H145</f>
        <v>0</v>
      </c>
      <c r="Q145" s="212">
        <v>0</v>
      </c>
      <c r="R145" s="212">
        <f>Q145*H145</f>
        <v>0</v>
      </c>
      <c r="S145" s="212">
        <v>0</v>
      </c>
      <c r="T145" s="213">
        <f>S145*H145</f>
        <v>0</v>
      </c>
      <c r="U145" s="37"/>
      <c r="V145" s="37"/>
      <c r="W145" s="37"/>
      <c r="X145" s="37"/>
      <c r="Y145" s="37"/>
      <c r="Z145" s="37"/>
      <c r="AA145" s="37"/>
      <c r="AB145" s="37"/>
      <c r="AC145" s="37"/>
      <c r="AD145" s="37"/>
      <c r="AE145" s="37"/>
      <c r="AR145" s="214" t="s">
        <v>143</v>
      </c>
      <c r="AT145" s="214" t="s">
        <v>138</v>
      </c>
      <c r="AU145" s="214" t="s">
        <v>81</v>
      </c>
      <c r="AY145" s="16" t="s">
        <v>136</v>
      </c>
      <c r="BE145" s="215">
        <f>IF(N145="základní",J145,0)</f>
        <v>0</v>
      </c>
      <c r="BF145" s="215">
        <f>IF(N145="snížená",J145,0)</f>
        <v>0</v>
      </c>
      <c r="BG145" s="215">
        <f>IF(N145="zákl. přenesená",J145,0)</f>
        <v>0</v>
      </c>
      <c r="BH145" s="215">
        <f>IF(N145="sníž. přenesená",J145,0)</f>
        <v>0</v>
      </c>
      <c r="BI145" s="215">
        <f>IF(N145="nulová",J145,0)</f>
        <v>0</v>
      </c>
      <c r="BJ145" s="16" t="s">
        <v>79</v>
      </c>
      <c r="BK145" s="215">
        <f>ROUND(I145*H145,2)</f>
        <v>0</v>
      </c>
      <c r="BL145" s="16" t="s">
        <v>143</v>
      </c>
      <c r="BM145" s="214" t="s">
        <v>253</v>
      </c>
    </row>
    <row r="146" s="2" customFormat="1" ht="16.5" customHeight="1">
      <c r="A146" s="37"/>
      <c r="B146" s="38"/>
      <c r="C146" s="203" t="s">
        <v>255</v>
      </c>
      <c r="D146" s="203" t="s">
        <v>138</v>
      </c>
      <c r="E146" s="204" t="s">
        <v>960</v>
      </c>
      <c r="F146" s="205" t="s">
        <v>961</v>
      </c>
      <c r="G146" s="206" t="s">
        <v>141</v>
      </c>
      <c r="H146" s="207">
        <v>198</v>
      </c>
      <c r="I146" s="208"/>
      <c r="J146" s="209">
        <f>ROUND(I146*H146,2)</f>
        <v>0</v>
      </c>
      <c r="K146" s="205" t="s">
        <v>19</v>
      </c>
      <c r="L146" s="43"/>
      <c r="M146" s="210" t="s">
        <v>19</v>
      </c>
      <c r="N146" s="211" t="s">
        <v>42</v>
      </c>
      <c r="O146" s="83"/>
      <c r="P146" s="212">
        <f>O146*H146</f>
        <v>0</v>
      </c>
      <c r="Q146" s="212">
        <v>0</v>
      </c>
      <c r="R146" s="212">
        <f>Q146*H146</f>
        <v>0</v>
      </c>
      <c r="S146" s="212">
        <v>0</v>
      </c>
      <c r="T146" s="213">
        <f>S146*H146</f>
        <v>0</v>
      </c>
      <c r="U146" s="37"/>
      <c r="V146" s="37"/>
      <c r="W146" s="37"/>
      <c r="X146" s="37"/>
      <c r="Y146" s="37"/>
      <c r="Z146" s="37"/>
      <c r="AA146" s="37"/>
      <c r="AB146" s="37"/>
      <c r="AC146" s="37"/>
      <c r="AD146" s="37"/>
      <c r="AE146" s="37"/>
      <c r="AR146" s="214" t="s">
        <v>143</v>
      </c>
      <c r="AT146" s="214" t="s">
        <v>138</v>
      </c>
      <c r="AU146" s="214" t="s">
        <v>81</v>
      </c>
      <c r="AY146" s="16" t="s">
        <v>136</v>
      </c>
      <c r="BE146" s="215">
        <f>IF(N146="základní",J146,0)</f>
        <v>0</v>
      </c>
      <c r="BF146" s="215">
        <f>IF(N146="snížená",J146,0)</f>
        <v>0</v>
      </c>
      <c r="BG146" s="215">
        <f>IF(N146="zákl. přenesená",J146,0)</f>
        <v>0</v>
      </c>
      <c r="BH146" s="215">
        <f>IF(N146="sníž. přenesená",J146,0)</f>
        <v>0</v>
      </c>
      <c r="BI146" s="215">
        <f>IF(N146="nulová",J146,0)</f>
        <v>0</v>
      </c>
      <c r="BJ146" s="16" t="s">
        <v>79</v>
      </c>
      <c r="BK146" s="215">
        <f>ROUND(I146*H146,2)</f>
        <v>0</v>
      </c>
      <c r="BL146" s="16" t="s">
        <v>143</v>
      </c>
      <c r="BM146" s="214" t="s">
        <v>258</v>
      </c>
    </row>
    <row r="147" s="12" customFormat="1" ht="22.8" customHeight="1">
      <c r="A147" s="12"/>
      <c r="B147" s="187"/>
      <c r="C147" s="188"/>
      <c r="D147" s="189" t="s">
        <v>70</v>
      </c>
      <c r="E147" s="201" t="s">
        <v>153</v>
      </c>
      <c r="F147" s="201" t="s">
        <v>683</v>
      </c>
      <c r="G147" s="188"/>
      <c r="H147" s="188"/>
      <c r="I147" s="191"/>
      <c r="J147" s="202">
        <f>BK147</f>
        <v>0</v>
      </c>
      <c r="K147" s="188"/>
      <c r="L147" s="193"/>
      <c r="M147" s="194"/>
      <c r="N147" s="195"/>
      <c r="O147" s="195"/>
      <c r="P147" s="196">
        <f>P148+P155+P162</f>
        <v>0</v>
      </c>
      <c r="Q147" s="195"/>
      <c r="R147" s="196">
        <f>R148+R155+R162</f>
        <v>0</v>
      </c>
      <c r="S147" s="195"/>
      <c r="T147" s="197">
        <f>T148+T155+T162</f>
        <v>0</v>
      </c>
      <c r="U147" s="12"/>
      <c r="V147" s="12"/>
      <c r="W147" s="12"/>
      <c r="X147" s="12"/>
      <c r="Y147" s="12"/>
      <c r="Z147" s="12"/>
      <c r="AA147" s="12"/>
      <c r="AB147" s="12"/>
      <c r="AC147" s="12"/>
      <c r="AD147" s="12"/>
      <c r="AE147" s="12"/>
      <c r="AR147" s="198" t="s">
        <v>79</v>
      </c>
      <c r="AT147" s="199" t="s">
        <v>70</v>
      </c>
      <c r="AU147" s="199" t="s">
        <v>79</v>
      </c>
      <c r="AY147" s="198" t="s">
        <v>136</v>
      </c>
      <c r="BK147" s="200">
        <f>BK148+BK155+BK162</f>
        <v>0</v>
      </c>
    </row>
    <row r="148" s="12" customFormat="1" ht="20.88" customHeight="1">
      <c r="A148" s="12"/>
      <c r="B148" s="187"/>
      <c r="C148" s="188"/>
      <c r="D148" s="189" t="s">
        <v>70</v>
      </c>
      <c r="E148" s="201" t="s">
        <v>438</v>
      </c>
      <c r="F148" s="201" t="s">
        <v>962</v>
      </c>
      <c r="G148" s="188"/>
      <c r="H148" s="188"/>
      <c r="I148" s="191"/>
      <c r="J148" s="202">
        <f>BK148</f>
        <v>0</v>
      </c>
      <c r="K148" s="188"/>
      <c r="L148" s="193"/>
      <c r="M148" s="194"/>
      <c r="N148" s="195"/>
      <c r="O148" s="195"/>
      <c r="P148" s="196">
        <f>SUM(P149:P154)</f>
        <v>0</v>
      </c>
      <c r="Q148" s="195"/>
      <c r="R148" s="196">
        <f>SUM(R149:R154)</f>
        <v>0</v>
      </c>
      <c r="S148" s="195"/>
      <c r="T148" s="197">
        <f>SUM(T149:T154)</f>
        <v>0</v>
      </c>
      <c r="U148" s="12"/>
      <c r="V148" s="12"/>
      <c r="W148" s="12"/>
      <c r="X148" s="12"/>
      <c r="Y148" s="12"/>
      <c r="Z148" s="12"/>
      <c r="AA148" s="12"/>
      <c r="AB148" s="12"/>
      <c r="AC148" s="12"/>
      <c r="AD148" s="12"/>
      <c r="AE148" s="12"/>
      <c r="AR148" s="198" t="s">
        <v>79</v>
      </c>
      <c r="AT148" s="199" t="s">
        <v>70</v>
      </c>
      <c r="AU148" s="199" t="s">
        <v>81</v>
      </c>
      <c r="AY148" s="198" t="s">
        <v>136</v>
      </c>
      <c r="BK148" s="200">
        <f>SUM(BK149:BK154)</f>
        <v>0</v>
      </c>
    </row>
    <row r="149" s="2" customFormat="1" ht="16.5" customHeight="1">
      <c r="A149" s="37"/>
      <c r="B149" s="38"/>
      <c r="C149" s="203" t="s">
        <v>201</v>
      </c>
      <c r="D149" s="203" t="s">
        <v>138</v>
      </c>
      <c r="E149" s="204" t="s">
        <v>963</v>
      </c>
      <c r="F149" s="205" t="s">
        <v>964</v>
      </c>
      <c r="G149" s="206" t="s">
        <v>141</v>
      </c>
      <c r="H149" s="207">
        <v>70</v>
      </c>
      <c r="I149" s="208"/>
      <c r="J149" s="209">
        <f>ROUND(I149*H149,2)</f>
        <v>0</v>
      </c>
      <c r="K149" s="205" t="s">
        <v>19</v>
      </c>
      <c r="L149" s="43"/>
      <c r="M149" s="210" t="s">
        <v>19</v>
      </c>
      <c r="N149" s="211" t="s">
        <v>42</v>
      </c>
      <c r="O149" s="83"/>
      <c r="P149" s="212">
        <f>O149*H149</f>
        <v>0</v>
      </c>
      <c r="Q149" s="212">
        <v>0</v>
      </c>
      <c r="R149" s="212">
        <f>Q149*H149</f>
        <v>0</v>
      </c>
      <c r="S149" s="212">
        <v>0</v>
      </c>
      <c r="T149" s="213">
        <f>S149*H149</f>
        <v>0</v>
      </c>
      <c r="U149" s="37"/>
      <c r="V149" s="37"/>
      <c r="W149" s="37"/>
      <c r="X149" s="37"/>
      <c r="Y149" s="37"/>
      <c r="Z149" s="37"/>
      <c r="AA149" s="37"/>
      <c r="AB149" s="37"/>
      <c r="AC149" s="37"/>
      <c r="AD149" s="37"/>
      <c r="AE149" s="37"/>
      <c r="AR149" s="214" t="s">
        <v>143</v>
      </c>
      <c r="AT149" s="214" t="s">
        <v>138</v>
      </c>
      <c r="AU149" s="214" t="s">
        <v>150</v>
      </c>
      <c r="AY149" s="16" t="s">
        <v>136</v>
      </c>
      <c r="BE149" s="215">
        <f>IF(N149="základní",J149,0)</f>
        <v>0</v>
      </c>
      <c r="BF149" s="215">
        <f>IF(N149="snížená",J149,0)</f>
        <v>0</v>
      </c>
      <c r="BG149" s="215">
        <f>IF(N149="zákl. přenesená",J149,0)</f>
        <v>0</v>
      </c>
      <c r="BH149" s="215">
        <f>IF(N149="sníž. přenesená",J149,0)</f>
        <v>0</v>
      </c>
      <c r="BI149" s="215">
        <f>IF(N149="nulová",J149,0)</f>
        <v>0</v>
      </c>
      <c r="BJ149" s="16" t="s">
        <v>79</v>
      </c>
      <c r="BK149" s="215">
        <f>ROUND(I149*H149,2)</f>
        <v>0</v>
      </c>
      <c r="BL149" s="16" t="s">
        <v>143</v>
      </c>
      <c r="BM149" s="214" t="s">
        <v>262</v>
      </c>
    </row>
    <row r="150" s="2" customFormat="1">
      <c r="A150" s="37"/>
      <c r="B150" s="38"/>
      <c r="C150" s="39"/>
      <c r="D150" s="221" t="s">
        <v>182</v>
      </c>
      <c r="E150" s="39"/>
      <c r="F150" s="222" t="s">
        <v>917</v>
      </c>
      <c r="G150" s="39"/>
      <c r="H150" s="39"/>
      <c r="I150" s="218"/>
      <c r="J150" s="39"/>
      <c r="K150" s="39"/>
      <c r="L150" s="43"/>
      <c r="M150" s="219"/>
      <c r="N150" s="220"/>
      <c r="O150" s="83"/>
      <c r="P150" s="83"/>
      <c r="Q150" s="83"/>
      <c r="R150" s="83"/>
      <c r="S150" s="83"/>
      <c r="T150" s="84"/>
      <c r="U150" s="37"/>
      <c r="V150" s="37"/>
      <c r="W150" s="37"/>
      <c r="X150" s="37"/>
      <c r="Y150" s="37"/>
      <c r="Z150" s="37"/>
      <c r="AA150" s="37"/>
      <c r="AB150" s="37"/>
      <c r="AC150" s="37"/>
      <c r="AD150" s="37"/>
      <c r="AE150" s="37"/>
      <c r="AT150" s="16" t="s">
        <v>182</v>
      </c>
      <c r="AU150" s="16" t="s">
        <v>150</v>
      </c>
    </row>
    <row r="151" s="2" customFormat="1" ht="16.5" customHeight="1">
      <c r="A151" s="37"/>
      <c r="B151" s="38"/>
      <c r="C151" s="203" t="s">
        <v>264</v>
      </c>
      <c r="D151" s="203" t="s">
        <v>138</v>
      </c>
      <c r="E151" s="204" t="s">
        <v>965</v>
      </c>
      <c r="F151" s="205" t="s">
        <v>966</v>
      </c>
      <c r="G151" s="206" t="s">
        <v>141</v>
      </c>
      <c r="H151" s="207">
        <v>104</v>
      </c>
      <c r="I151" s="208"/>
      <c r="J151" s="209">
        <f>ROUND(I151*H151,2)</f>
        <v>0</v>
      </c>
      <c r="K151" s="205" t="s">
        <v>19</v>
      </c>
      <c r="L151" s="43"/>
      <c r="M151" s="210" t="s">
        <v>19</v>
      </c>
      <c r="N151" s="211" t="s">
        <v>42</v>
      </c>
      <c r="O151" s="83"/>
      <c r="P151" s="212">
        <f>O151*H151</f>
        <v>0</v>
      </c>
      <c r="Q151" s="212">
        <v>0</v>
      </c>
      <c r="R151" s="212">
        <f>Q151*H151</f>
        <v>0</v>
      </c>
      <c r="S151" s="212">
        <v>0</v>
      </c>
      <c r="T151" s="213">
        <f>S151*H151</f>
        <v>0</v>
      </c>
      <c r="U151" s="37"/>
      <c r="V151" s="37"/>
      <c r="W151" s="37"/>
      <c r="X151" s="37"/>
      <c r="Y151" s="37"/>
      <c r="Z151" s="37"/>
      <c r="AA151" s="37"/>
      <c r="AB151" s="37"/>
      <c r="AC151" s="37"/>
      <c r="AD151" s="37"/>
      <c r="AE151" s="37"/>
      <c r="AR151" s="214" t="s">
        <v>143</v>
      </c>
      <c r="AT151" s="214" t="s">
        <v>138</v>
      </c>
      <c r="AU151" s="214" t="s">
        <v>150</v>
      </c>
      <c r="AY151" s="16" t="s">
        <v>136</v>
      </c>
      <c r="BE151" s="215">
        <f>IF(N151="základní",J151,0)</f>
        <v>0</v>
      </c>
      <c r="BF151" s="215">
        <f>IF(N151="snížená",J151,0)</f>
        <v>0</v>
      </c>
      <c r="BG151" s="215">
        <f>IF(N151="zákl. přenesená",J151,0)</f>
        <v>0</v>
      </c>
      <c r="BH151" s="215">
        <f>IF(N151="sníž. přenesená",J151,0)</f>
        <v>0</v>
      </c>
      <c r="BI151" s="215">
        <f>IF(N151="nulová",J151,0)</f>
        <v>0</v>
      </c>
      <c r="BJ151" s="16" t="s">
        <v>79</v>
      </c>
      <c r="BK151" s="215">
        <f>ROUND(I151*H151,2)</f>
        <v>0</v>
      </c>
      <c r="BL151" s="16" t="s">
        <v>143</v>
      </c>
      <c r="BM151" s="214" t="s">
        <v>267</v>
      </c>
    </row>
    <row r="152" s="2" customFormat="1">
      <c r="A152" s="37"/>
      <c r="B152" s="38"/>
      <c r="C152" s="39"/>
      <c r="D152" s="221" t="s">
        <v>182</v>
      </c>
      <c r="E152" s="39"/>
      <c r="F152" s="222" t="s">
        <v>917</v>
      </c>
      <c r="G152" s="39"/>
      <c r="H152" s="39"/>
      <c r="I152" s="218"/>
      <c r="J152" s="39"/>
      <c r="K152" s="39"/>
      <c r="L152" s="43"/>
      <c r="M152" s="219"/>
      <c r="N152" s="220"/>
      <c r="O152" s="83"/>
      <c r="P152" s="83"/>
      <c r="Q152" s="83"/>
      <c r="R152" s="83"/>
      <c r="S152" s="83"/>
      <c r="T152" s="84"/>
      <c r="U152" s="37"/>
      <c r="V152" s="37"/>
      <c r="W152" s="37"/>
      <c r="X152" s="37"/>
      <c r="Y152" s="37"/>
      <c r="Z152" s="37"/>
      <c r="AA152" s="37"/>
      <c r="AB152" s="37"/>
      <c r="AC152" s="37"/>
      <c r="AD152" s="37"/>
      <c r="AE152" s="37"/>
      <c r="AT152" s="16" t="s">
        <v>182</v>
      </c>
      <c r="AU152" s="16" t="s">
        <v>150</v>
      </c>
    </row>
    <row r="153" s="2" customFormat="1" ht="16.5" customHeight="1">
      <c r="A153" s="37"/>
      <c r="B153" s="38"/>
      <c r="C153" s="203" t="s">
        <v>205</v>
      </c>
      <c r="D153" s="203" t="s">
        <v>138</v>
      </c>
      <c r="E153" s="204" t="s">
        <v>967</v>
      </c>
      <c r="F153" s="205" t="s">
        <v>968</v>
      </c>
      <c r="G153" s="206" t="s">
        <v>906</v>
      </c>
      <c r="H153" s="207">
        <v>4</v>
      </c>
      <c r="I153" s="208"/>
      <c r="J153" s="209">
        <f>ROUND(I153*H153,2)</f>
        <v>0</v>
      </c>
      <c r="K153" s="205" t="s">
        <v>19</v>
      </c>
      <c r="L153" s="43"/>
      <c r="M153" s="210" t="s">
        <v>19</v>
      </c>
      <c r="N153" s="211" t="s">
        <v>42</v>
      </c>
      <c r="O153" s="83"/>
      <c r="P153" s="212">
        <f>O153*H153</f>
        <v>0</v>
      </c>
      <c r="Q153" s="212">
        <v>0</v>
      </c>
      <c r="R153" s="212">
        <f>Q153*H153</f>
        <v>0</v>
      </c>
      <c r="S153" s="212">
        <v>0</v>
      </c>
      <c r="T153" s="213">
        <f>S153*H153</f>
        <v>0</v>
      </c>
      <c r="U153" s="37"/>
      <c r="V153" s="37"/>
      <c r="W153" s="37"/>
      <c r="X153" s="37"/>
      <c r="Y153" s="37"/>
      <c r="Z153" s="37"/>
      <c r="AA153" s="37"/>
      <c r="AB153" s="37"/>
      <c r="AC153" s="37"/>
      <c r="AD153" s="37"/>
      <c r="AE153" s="37"/>
      <c r="AR153" s="214" t="s">
        <v>143</v>
      </c>
      <c r="AT153" s="214" t="s">
        <v>138</v>
      </c>
      <c r="AU153" s="214" t="s">
        <v>150</v>
      </c>
      <c r="AY153" s="16" t="s">
        <v>136</v>
      </c>
      <c r="BE153" s="215">
        <f>IF(N153="základní",J153,0)</f>
        <v>0</v>
      </c>
      <c r="BF153" s="215">
        <f>IF(N153="snížená",J153,0)</f>
        <v>0</v>
      </c>
      <c r="BG153" s="215">
        <f>IF(N153="zákl. přenesená",J153,0)</f>
        <v>0</v>
      </c>
      <c r="BH153" s="215">
        <f>IF(N153="sníž. přenesená",J153,0)</f>
        <v>0</v>
      </c>
      <c r="BI153" s="215">
        <f>IF(N153="nulová",J153,0)</f>
        <v>0</v>
      </c>
      <c r="BJ153" s="16" t="s">
        <v>79</v>
      </c>
      <c r="BK153" s="215">
        <f>ROUND(I153*H153,2)</f>
        <v>0</v>
      </c>
      <c r="BL153" s="16" t="s">
        <v>143</v>
      </c>
      <c r="BM153" s="214" t="s">
        <v>275</v>
      </c>
    </row>
    <row r="154" s="2" customFormat="1">
      <c r="A154" s="37"/>
      <c r="B154" s="38"/>
      <c r="C154" s="39"/>
      <c r="D154" s="221" t="s">
        <v>182</v>
      </c>
      <c r="E154" s="39"/>
      <c r="F154" s="222" t="s">
        <v>917</v>
      </c>
      <c r="G154" s="39"/>
      <c r="H154" s="39"/>
      <c r="I154" s="218"/>
      <c r="J154" s="39"/>
      <c r="K154" s="39"/>
      <c r="L154" s="43"/>
      <c r="M154" s="219"/>
      <c r="N154" s="220"/>
      <c r="O154" s="83"/>
      <c r="P154" s="83"/>
      <c r="Q154" s="83"/>
      <c r="R154" s="83"/>
      <c r="S154" s="83"/>
      <c r="T154" s="84"/>
      <c r="U154" s="37"/>
      <c r="V154" s="37"/>
      <c r="W154" s="37"/>
      <c r="X154" s="37"/>
      <c r="Y154" s="37"/>
      <c r="Z154" s="37"/>
      <c r="AA154" s="37"/>
      <c r="AB154" s="37"/>
      <c r="AC154" s="37"/>
      <c r="AD154" s="37"/>
      <c r="AE154" s="37"/>
      <c r="AT154" s="16" t="s">
        <v>182</v>
      </c>
      <c r="AU154" s="16" t="s">
        <v>150</v>
      </c>
    </row>
    <row r="155" s="12" customFormat="1" ht="20.88" customHeight="1">
      <c r="A155" s="12"/>
      <c r="B155" s="187"/>
      <c r="C155" s="188"/>
      <c r="D155" s="189" t="s">
        <v>70</v>
      </c>
      <c r="E155" s="201" t="s">
        <v>289</v>
      </c>
      <c r="F155" s="201" t="s">
        <v>969</v>
      </c>
      <c r="G155" s="188"/>
      <c r="H155" s="188"/>
      <c r="I155" s="191"/>
      <c r="J155" s="202">
        <f>BK155</f>
        <v>0</v>
      </c>
      <c r="K155" s="188"/>
      <c r="L155" s="193"/>
      <c r="M155" s="194"/>
      <c r="N155" s="195"/>
      <c r="O155" s="195"/>
      <c r="P155" s="196">
        <f>SUM(P156:P161)</f>
        <v>0</v>
      </c>
      <c r="Q155" s="195"/>
      <c r="R155" s="196">
        <f>SUM(R156:R161)</f>
        <v>0</v>
      </c>
      <c r="S155" s="195"/>
      <c r="T155" s="197">
        <f>SUM(T156:T161)</f>
        <v>0</v>
      </c>
      <c r="U155" s="12"/>
      <c r="V155" s="12"/>
      <c r="W155" s="12"/>
      <c r="X155" s="12"/>
      <c r="Y155" s="12"/>
      <c r="Z155" s="12"/>
      <c r="AA155" s="12"/>
      <c r="AB155" s="12"/>
      <c r="AC155" s="12"/>
      <c r="AD155" s="12"/>
      <c r="AE155" s="12"/>
      <c r="AR155" s="198" t="s">
        <v>79</v>
      </c>
      <c r="AT155" s="199" t="s">
        <v>70</v>
      </c>
      <c r="AU155" s="199" t="s">
        <v>81</v>
      </c>
      <c r="AY155" s="198" t="s">
        <v>136</v>
      </c>
      <c r="BK155" s="200">
        <f>SUM(BK156:BK161)</f>
        <v>0</v>
      </c>
    </row>
    <row r="156" s="2" customFormat="1" ht="16.5" customHeight="1">
      <c r="A156" s="37"/>
      <c r="B156" s="38"/>
      <c r="C156" s="203" t="s">
        <v>276</v>
      </c>
      <c r="D156" s="203" t="s">
        <v>138</v>
      </c>
      <c r="E156" s="204" t="s">
        <v>970</v>
      </c>
      <c r="F156" s="205" t="s">
        <v>971</v>
      </c>
      <c r="G156" s="206" t="s">
        <v>141</v>
      </c>
      <c r="H156" s="207">
        <v>176.24100000000001</v>
      </c>
      <c r="I156" s="208"/>
      <c r="J156" s="209">
        <f>ROUND(I156*H156,2)</f>
        <v>0</v>
      </c>
      <c r="K156" s="205" t="s">
        <v>19</v>
      </c>
      <c r="L156" s="43"/>
      <c r="M156" s="210" t="s">
        <v>19</v>
      </c>
      <c r="N156" s="211" t="s">
        <v>42</v>
      </c>
      <c r="O156" s="83"/>
      <c r="P156" s="212">
        <f>O156*H156</f>
        <v>0</v>
      </c>
      <c r="Q156" s="212">
        <v>0</v>
      </c>
      <c r="R156" s="212">
        <f>Q156*H156</f>
        <v>0</v>
      </c>
      <c r="S156" s="212">
        <v>0</v>
      </c>
      <c r="T156" s="213">
        <f>S156*H156</f>
        <v>0</v>
      </c>
      <c r="U156" s="37"/>
      <c r="V156" s="37"/>
      <c r="W156" s="37"/>
      <c r="X156" s="37"/>
      <c r="Y156" s="37"/>
      <c r="Z156" s="37"/>
      <c r="AA156" s="37"/>
      <c r="AB156" s="37"/>
      <c r="AC156" s="37"/>
      <c r="AD156" s="37"/>
      <c r="AE156" s="37"/>
      <c r="AR156" s="214" t="s">
        <v>143</v>
      </c>
      <c r="AT156" s="214" t="s">
        <v>138</v>
      </c>
      <c r="AU156" s="214" t="s">
        <v>150</v>
      </c>
      <c r="AY156" s="16" t="s">
        <v>136</v>
      </c>
      <c r="BE156" s="215">
        <f>IF(N156="základní",J156,0)</f>
        <v>0</v>
      </c>
      <c r="BF156" s="215">
        <f>IF(N156="snížená",J156,0)</f>
        <v>0</v>
      </c>
      <c r="BG156" s="215">
        <f>IF(N156="zákl. přenesená",J156,0)</f>
        <v>0</v>
      </c>
      <c r="BH156" s="215">
        <f>IF(N156="sníž. přenesená",J156,0)</f>
        <v>0</v>
      </c>
      <c r="BI156" s="215">
        <f>IF(N156="nulová",J156,0)</f>
        <v>0</v>
      </c>
      <c r="BJ156" s="16" t="s">
        <v>79</v>
      </c>
      <c r="BK156" s="215">
        <f>ROUND(I156*H156,2)</f>
        <v>0</v>
      </c>
      <c r="BL156" s="16" t="s">
        <v>143</v>
      </c>
      <c r="BM156" s="214" t="s">
        <v>279</v>
      </c>
    </row>
    <row r="157" s="2" customFormat="1" ht="24.15" customHeight="1">
      <c r="A157" s="37"/>
      <c r="B157" s="38"/>
      <c r="C157" s="203" t="s">
        <v>210</v>
      </c>
      <c r="D157" s="203" t="s">
        <v>138</v>
      </c>
      <c r="E157" s="204" t="s">
        <v>972</v>
      </c>
      <c r="F157" s="205" t="s">
        <v>973</v>
      </c>
      <c r="G157" s="206" t="s">
        <v>141</v>
      </c>
      <c r="H157" s="207">
        <v>176.24100000000001</v>
      </c>
      <c r="I157" s="208"/>
      <c r="J157" s="209">
        <f>ROUND(I157*H157,2)</f>
        <v>0</v>
      </c>
      <c r="K157" s="205" t="s">
        <v>19</v>
      </c>
      <c r="L157" s="43"/>
      <c r="M157" s="210" t="s">
        <v>19</v>
      </c>
      <c r="N157" s="211" t="s">
        <v>42</v>
      </c>
      <c r="O157" s="83"/>
      <c r="P157" s="212">
        <f>O157*H157</f>
        <v>0</v>
      </c>
      <c r="Q157" s="212">
        <v>0</v>
      </c>
      <c r="R157" s="212">
        <f>Q157*H157</f>
        <v>0</v>
      </c>
      <c r="S157" s="212">
        <v>0</v>
      </c>
      <c r="T157" s="213">
        <f>S157*H157</f>
        <v>0</v>
      </c>
      <c r="U157" s="37"/>
      <c r="V157" s="37"/>
      <c r="W157" s="37"/>
      <c r="X157" s="37"/>
      <c r="Y157" s="37"/>
      <c r="Z157" s="37"/>
      <c r="AA157" s="37"/>
      <c r="AB157" s="37"/>
      <c r="AC157" s="37"/>
      <c r="AD157" s="37"/>
      <c r="AE157" s="37"/>
      <c r="AR157" s="214" t="s">
        <v>143</v>
      </c>
      <c r="AT157" s="214" t="s">
        <v>138</v>
      </c>
      <c r="AU157" s="214" t="s">
        <v>150</v>
      </c>
      <c r="AY157" s="16" t="s">
        <v>136</v>
      </c>
      <c r="BE157" s="215">
        <f>IF(N157="základní",J157,0)</f>
        <v>0</v>
      </c>
      <c r="BF157" s="215">
        <f>IF(N157="snížená",J157,0)</f>
        <v>0</v>
      </c>
      <c r="BG157" s="215">
        <f>IF(N157="zákl. přenesená",J157,0)</f>
        <v>0</v>
      </c>
      <c r="BH157" s="215">
        <f>IF(N157="sníž. přenesená",J157,0)</f>
        <v>0</v>
      </c>
      <c r="BI157" s="215">
        <f>IF(N157="nulová",J157,0)</f>
        <v>0</v>
      </c>
      <c r="BJ157" s="16" t="s">
        <v>79</v>
      </c>
      <c r="BK157" s="215">
        <f>ROUND(I157*H157,2)</f>
        <v>0</v>
      </c>
      <c r="BL157" s="16" t="s">
        <v>143</v>
      </c>
      <c r="BM157" s="214" t="s">
        <v>284</v>
      </c>
    </row>
    <row r="158" s="2" customFormat="1" ht="16.5" customHeight="1">
      <c r="A158" s="37"/>
      <c r="B158" s="38"/>
      <c r="C158" s="203" t="s">
        <v>286</v>
      </c>
      <c r="D158" s="203" t="s">
        <v>138</v>
      </c>
      <c r="E158" s="204" t="s">
        <v>974</v>
      </c>
      <c r="F158" s="205" t="s">
        <v>975</v>
      </c>
      <c r="G158" s="206" t="s">
        <v>141</v>
      </c>
      <c r="H158" s="207">
        <v>176.24100000000001</v>
      </c>
      <c r="I158" s="208"/>
      <c r="J158" s="209">
        <f>ROUND(I158*H158,2)</f>
        <v>0</v>
      </c>
      <c r="K158" s="205" t="s">
        <v>19</v>
      </c>
      <c r="L158" s="43"/>
      <c r="M158" s="210" t="s">
        <v>19</v>
      </c>
      <c r="N158" s="211" t="s">
        <v>42</v>
      </c>
      <c r="O158" s="83"/>
      <c r="P158" s="212">
        <f>O158*H158</f>
        <v>0</v>
      </c>
      <c r="Q158" s="212">
        <v>0</v>
      </c>
      <c r="R158" s="212">
        <f>Q158*H158</f>
        <v>0</v>
      </c>
      <c r="S158" s="212">
        <v>0</v>
      </c>
      <c r="T158" s="213">
        <f>S158*H158</f>
        <v>0</v>
      </c>
      <c r="U158" s="37"/>
      <c r="V158" s="37"/>
      <c r="W158" s="37"/>
      <c r="X158" s="37"/>
      <c r="Y158" s="37"/>
      <c r="Z158" s="37"/>
      <c r="AA158" s="37"/>
      <c r="AB158" s="37"/>
      <c r="AC158" s="37"/>
      <c r="AD158" s="37"/>
      <c r="AE158" s="37"/>
      <c r="AR158" s="214" t="s">
        <v>143</v>
      </c>
      <c r="AT158" s="214" t="s">
        <v>138</v>
      </c>
      <c r="AU158" s="214" t="s">
        <v>150</v>
      </c>
      <c r="AY158" s="16" t="s">
        <v>136</v>
      </c>
      <c r="BE158" s="215">
        <f>IF(N158="základní",J158,0)</f>
        <v>0</v>
      </c>
      <c r="BF158" s="215">
        <f>IF(N158="snížená",J158,0)</f>
        <v>0</v>
      </c>
      <c r="BG158" s="215">
        <f>IF(N158="zákl. přenesená",J158,0)</f>
        <v>0</v>
      </c>
      <c r="BH158" s="215">
        <f>IF(N158="sníž. přenesená",J158,0)</f>
        <v>0</v>
      </c>
      <c r="BI158" s="215">
        <f>IF(N158="nulová",J158,0)</f>
        <v>0</v>
      </c>
      <c r="BJ158" s="16" t="s">
        <v>79</v>
      </c>
      <c r="BK158" s="215">
        <f>ROUND(I158*H158,2)</f>
        <v>0</v>
      </c>
      <c r="BL158" s="16" t="s">
        <v>143</v>
      </c>
      <c r="BM158" s="214" t="s">
        <v>289</v>
      </c>
    </row>
    <row r="159" s="2" customFormat="1" ht="16.5" customHeight="1">
      <c r="A159" s="37"/>
      <c r="B159" s="38"/>
      <c r="C159" s="203" t="s">
        <v>217</v>
      </c>
      <c r="D159" s="203" t="s">
        <v>138</v>
      </c>
      <c r="E159" s="204" t="s">
        <v>976</v>
      </c>
      <c r="F159" s="205" t="s">
        <v>977</v>
      </c>
      <c r="G159" s="206" t="s">
        <v>141</v>
      </c>
      <c r="H159" s="207">
        <v>176.24100000000001</v>
      </c>
      <c r="I159" s="208"/>
      <c r="J159" s="209">
        <f>ROUND(I159*H159,2)</f>
        <v>0</v>
      </c>
      <c r="K159" s="205" t="s">
        <v>19</v>
      </c>
      <c r="L159" s="43"/>
      <c r="M159" s="210" t="s">
        <v>19</v>
      </c>
      <c r="N159" s="211" t="s">
        <v>42</v>
      </c>
      <c r="O159" s="83"/>
      <c r="P159" s="212">
        <f>O159*H159</f>
        <v>0</v>
      </c>
      <c r="Q159" s="212">
        <v>0</v>
      </c>
      <c r="R159" s="212">
        <f>Q159*H159</f>
        <v>0</v>
      </c>
      <c r="S159" s="212">
        <v>0</v>
      </c>
      <c r="T159" s="213">
        <f>S159*H159</f>
        <v>0</v>
      </c>
      <c r="U159" s="37"/>
      <c r="V159" s="37"/>
      <c r="W159" s="37"/>
      <c r="X159" s="37"/>
      <c r="Y159" s="37"/>
      <c r="Z159" s="37"/>
      <c r="AA159" s="37"/>
      <c r="AB159" s="37"/>
      <c r="AC159" s="37"/>
      <c r="AD159" s="37"/>
      <c r="AE159" s="37"/>
      <c r="AR159" s="214" t="s">
        <v>143</v>
      </c>
      <c r="AT159" s="214" t="s">
        <v>138</v>
      </c>
      <c r="AU159" s="214" t="s">
        <v>150</v>
      </c>
      <c r="AY159" s="16" t="s">
        <v>136</v>
      </c>
      <c r="BE159" s="215">
        <f>IF(N159="základní",J159,0)</f>
        <v>0</v>
      </c>
      <c r="BF159" s="215">
        <f>IF(N159="snížená",J159,0)</f>
        <v>0</v>
      </c>
      <c r="BG159" s="215">
        <f>IF(N159="zákl. přenesená",J159,0)</f>
        <v>0</v>
      </c>
      <c r="BH159" s="215">
        <f>IF(N159="sníž. přenesená",J159,0)</f>
        <v>0</v>
      </c>
      <c r="BI159" s="215">
        <f>IF(N159="nulová",J159,0)</f>
        <v>0</v>
      </c>
      <c r="BJ159" s="16" t="s">
        <v>79</v>
      </c>
      <c r="BK159" s="215">
        <f>ROUND(I159*H159,2)</f>
        <v>0</v>
      </c>
      <c r="BL159" s="16" t="s">
        <v>143</v>
      </c>
      <c r="BM159" s="214" t="s">
        <v>296</v>
      </c>
    </row>
    <row r="160" s="2" customFormat="1" ht="16.5" customHeight="1">
      <c r="A160" s="37"/>
      <c r="B160" s="38"/>
      <c r="C160" s="203" t="s">
        <v>299</v>
      </c>
      <c r="D160" s="203" t="s">
        <v>138</v>
      </c>
      <c r="E160" s="204" t="s">
        <v>978</v>
      </c>
      <c r="F160" s="205" t="s">
        <v>979</v>
      </c>
      <c r="G160" s="206" t="s">
        <v>186</v>
      </c>
      <c r="H160" s="207">
        <v>129.47999999999999</v>
      </c>
      <c r="I160" s="208"/>
      <c r="J160" s="209">
        <f>ROUND(I160*H160,2)</f>
        <v>0</v>
      </c>
      <c r="K160" s="205" t="s">
        <v>19</v>
      </c>
      <c r="L160" s="43"/>
      <c r="M160" s="210" t="s">
        <v>19</v>
      </c>
      <c r="N160" s="211" t="s">
        <v>42</v>
      </c>
      <c r="O160" s="83"/>
      <c r="P160" s="212">
        <f>O160*H160</f>
        <v>0</v>
      </c>
      <c r="Q160" s="212">
        <v>0</v>
      </c>
      <c r="R160" s="212">
        <f>Q160*H160</f>
        <v>0</v>
      </c>
      <c r="S160" s="212">
        <v>0</v>
      </c>
      <c r="T160" s="213">
        <f>S160*H160</f>
        <v>0</v>
      </c>
      <c r="U160" s="37"/>
      <c r="V160" s="37"/>
      <c r="W160" s="37"/>
      <c r="X160" s="37"/>
      <c r="Y160" s="37"/>
      <c r="Z160" s="37"/>
      <c r="AA160" s="37"/>
      <c r="AB160" s="37"/>
      <c r="AC160" s="37"/>
      <c r="AD160" s="37"/>
      <c r="AE160" s="37"/>
      <c r="AR160" s="214" t="s">
        <v>143</v>
      </c>
      <c r="AT160" s="214" t="s">
        <v>138</v>
      </c>
      <c r="AU160" s="214" t="s">
        <v>150</v>
      </c>
      <c r="AY160" s="16" t="s">
        <v>136</v>
      </c>
      <c r="BE160" s="215">
        <f>IF(N160="základní",J160,0)</f>
        <v>0</v>
      </c>
      <c r="BF160" s="215">
        <f>IF(N160="snížená",J160,0)</f>
        <v>0</v>
      </c>
      <c r="BG160" s="215">
        <f>IF(N160="zákl. přenesená",J160,0)</f>
        <v>0</v>
      </c>
      <c r="BH160" s="215">
        <f>IF(N160="sníž. přenesená",J160,0)</f>
        <v>0</v>
      </c>
      <c r="BI160" s="215">
        <f>IF(N160="nulová",J160,0)</f>
        <v>0</v>
      </c>
      <c r="BJ160" s="16" t="s">
        <v>79</v>
      </c>
      <c r="BK160" s="215">
        <f>ROUND(I160*H160,2)</f>
        <v>0</v>
      </c>
      <c r="BL160" s="16" t="s">
        <v>143</v>
      </c>
      <c r="BM160" s="214" t="s">
        <v>302</v>
      </c>
    </row>
    <row r="161" s="2" customFormat="1" ht="16.5" customHeight="1">
      <c r="A161" s="37"/>
      <c r="B161" s="38"/>
      <c r="C161" s="203" t="s">
        <v>222</v>
      </c>
      <c r="D161" s="203" t="s">
        <v>138</v>
      </c>
      <c r="E161" s="204" t="s">
        <v>980</v>
      </c>
      <c r="F161" s="205" t="s">
        <v>981</v>
      </c>
      <c r="G161" s="206" t="s">
        <v>186</v>
      </c>
      <c r="H161" s="207">
        <v>43.990000000000002</v>
      </c>
      <c r="I161" s="208"/>
      <c r="J161" s="209">
        <f>ROUND(I161*H161,2)</f>
        <v>0</v>
      </c>
      <c r="K161" s="205" t="s">
        <v>19</v>
      </c>
      <c r="L161" s="43"/>
      <c r="M161" s="210" t="s">
        <v>19</v>
      </c>
      <c r="N161" s="211" t="s">
        <v>42</v>
      </c>
      <c r="O161" s="83"/>
      <c r="P161" s="212">
        <f>O161*H161</f>
        <v>0</v>
      </c>
      <c r="Q161" s="212">
        <v>0</v>
      </c>
      <c r="R161" s="212">
        <f>Q161*H161</f>
        <v>0</v>
      </c>
      <c r="S161" s="212">
        <v>0</v>
      </c>
      <c r="T161" s="213">
        <f>S161*H161</f>
        <v>0</v>
      </c>
      <c r="U161" s="37"/>
      <c r="V161" s="37"/>
      <c r="W161" s="37"/>
      <c r="X161" s="37"/>
      <c r="Y161" s="37"/>
      <c r="Z161" s="37"/>
      <c r="AA161" s="37"/>
      <c r="AB161" s="37"/>
      <c r="AC161" s="37"/>
      <c r="AD161" s="37"/>
      <c r="AE161" s="37"/>
      <c r="AR161" s="214" t="s">
        <v>143</v>
      </c>
      <c r="AT161" s="214" t="s">
        <v>138</v>
      </c>
      <c r="AU161" s="214" t="s">
        <v>150</v>
      </c>
      <c r="AY161" s="16" t="s">
        <v>136</v>
      </c>
      <c r="BE161" s="215">
        <f>IF(N161="základní",J161,0)</f>
        <v>0</v>
      </c>
      <c r="BF161" s="215">
        <f>IF(N161="snížená",J161,0)</f>
        <v>0</v>
      </c>
      <c r="BG161" s="215">
        <f>IF(N161="zákl. přenesená",J161,0)</f>
        <v>0</v>
      </c>
      <c r="BH161" s="215">
        <f>IF(N161="sníž. přenesená",J161,0)</f>
        <v>0</v>
      </c>
      <c r="BI161" s="215">
        <f>IF(N161="nulová",J161,0)</f>
        <v>0</v>
      </c>
      <c r="BJ161" s="16" t="s">
        <v>79</v>
      </c>
      <c r="BK161" s="215">
        <f>ROUND(I161*H161,2)</f>
        <v>0</v>
      </c>
      <c r="BL161" s="16" t="s">
        <v>143</v>
      </c>
      <c r="BM161" s="214" t="s">
        <v>307</v>
      </c>
    </row>
    <row r="162" s="12" customFormat="1" ht="20.88" customHeight="1">
      <c r="A162" s="12"/>
      <c r="B162" s="187"/>
      <c r="C162" s="188"/>
      <c r="D162" s="189" t="s">
        <v>70</v>
      </c>
      <c r="E162" s="201" t="s">
        <v>447</v>
      </c>
      <c r="F162" s="201" t="s">
        <v>982</v>
      </c>
      <c r="G162" s="188"/>
      <c r="H162" s="188"/>
      <c r="I162" s="191"/>
      <c r="J162" s="202">
        <f>BK162</f>
        <v>0</v>
      </c>
      <c r="K162" s="188"/>
      <c r="L162" s="193"/>
      <c r="M162" s="194"/>
      <c r="N162" s="195"/>
      <c r="O162" s="195"/>
      <c r="P162" s="196">
        <f>SUM(P163:P171)</f>
        <v>0</v>
      </c>
      <c r="Q162" s="195"/>
      <c r="R162" s="196">
        <f>SUM(R163:R171)</f>
        <v>0</v>
      </c>
      <c r="S162" s="195"/>
      <c r="T162" s="197">
        <f>SUM(T163:T171)</f>
        <v>0</v>
      </c>
      <c r="U162" s="12"/>
      <c r="V162" s="12"/>
      <c r="W162" s="12"/>
      <c r="X162" s="12"/>
      <c r="Y162" s="12"/>
      <c r="Z162" s="12"/>
      <c r="AA162" s="12"/>
      <c r="AB162" s="12"/>
      <c r="AC162" s="12"/>
      <c r="AD162" s="12"/>
      <c r="AE162" s="12"/>
      <c r="AR162" s="198" t="s">
        <v>79</v>
      </c>
      <c r="AT162" s="199" t="s">
        <v>70</v>
      </c>
      <c r="AU162" s="199" t="s">
        <v>81</v>
      </c>
      <c r="AY162" s="198" t="s">
        <v>136</v>
      </c>
      <c r="BK162" s="200">
        <f>SUM(BK163:BK171)</f>
        <v>0</v>
      </c>
    </row>
    <row r="163" s="2" customFormat="1" ht="16.5" customHeight="1">
      <c r="A163" s="37"/>
      <c r="B163" s="38"/>
      <c r="C163" s="203" t="s">
        <v>309</v>
      </c>
      <c r="D163" s="203" t="s">
        <v>138</v>
      </c>
      <c r="E163" s="204" t="s">
        <v>983</v>
      </c>
      <c r="F163" s="205" t="s">
        <v>984</v>
      </c>
      <c r="G163" s="206" t="s">
        <v>141</v>
      </c>
      <c r="H163" s="207">
        <v>198</v>
      </c>
      <c r="I163" s="208"/>
      <c r="J163" s="209">
        <f>ROUND(I163*H163,2)</f>
        <v>0</v>
      </c>
      <c r="K163" s="205" t="s">
        <v>19</v>
      </c>
      <c r="L163" s="43"/>
      <c r="M163" s="210" t="s">
        <v>19</v>
      </c>
      <c r="N163" s="211" t="s">
        <v>42</v>
      </c>
      <c r="O163" s="83"/>
      <c r="P163" s="212">
        <f>O163*H163</f>
        <v>0</v>
      </c>
      <c r="Q163" s="212">
        <v>0</v>
      </c>
      <c r="R163" s="212">
        <f>Q163*H163</f>
        <v>0</v>
      </c>
      <c r="S163" s="212">
        <v>0</v>
      </c>
      <c r="T163" s="213">
        <f>S163*H163</f>
        <v>0</v>
      </c>
      <c r="U163" s="37"/>
      <c r="V163" s="37"/>
      <c r="W163" s="37"/>
      <c r="X163" s="37"/>
      <c r="Y163" s="37"/>
      <c r="Z163" s="37"/>
      <c r="AA163" s="37"/>
      <c r="AB163" s="37"/>
      <c r="AC163" s="37"/>
      <c r="AD163" s="37"/>
      <c r="AE163" s="37"/>
      <c r="AR163" s="214" t="s">
        <v>143</v>
      </c>
      <c r="AT163" s="214" t="s">
        <v>138</v>
      </c>
      <c r="AU163" s="214" t="s">
        <v>150</v>
      </c>
      <c r="AY163" s="16" t="s">
        <v>136</v>
      </c>
      <c r="BE163" s="215">
        <f>IF(N163="základní",J163,0)</f>
        <v>0</v>
      </c>
      <c r="BF163" s="215">
        <f>IF(N163="snížená",J163,0)</f>
        <v>0</v>
      </c>
      <c r="BG163" s="215">
        <f>IF(N163="zákl. přenesená",J163,0)</f>
        <v>0</v>
      </c>
      <c r="BH163" s="215">
        <f>IF(N163="sníž. přenesená",J163,0)</f>
        <v>0</v>
      </c>
      <c r="BI163" s="215">
        <f>IF(N163="nulová",J163,0)</f>
        <v>0</v>
      </c>
      <c r="BJ163" s="16" t="s">
        <v>79</v>
      </c>
      <c r="BK163" s="215">
        <f>ROUND(I163*H163,2)</f>
        <v>0</v>
      </c>
      <c r="BL163" s="16" t="s">
        <v>143</v>
      </c>
      <c r="BM163" s="214" t="s">
        <v>312</v>
      </c>
    </row>
    <row r="164" s="2" customFormat="1">
      <c r="A164" s="37"/>
      <c r="B164" s="38"/>
      <c r="C164" s="39"/>
      <c r="D164" s="221" t="s">
        <v>182</v>
      </c>
      <c r="E164" s="39"/>
      <c r="F164" s="222" t="s">
        <v>917</v>
      </c>
      <c r="G164" s="39"/>
      <c r="H164" s="39"/>
      <c r="I164" s="218"/>
      <c r="J164" s="39"/>
      <c r="K164" s="39"/>
      <c r="L164" s="43"/>
      <c r="M164" s="219"/>
      <c r="N164" s="220"/>
      <c r="O164" s="83"/>
      <c r="P164" s="83"/>
      <c r="Q164" s="83"/>
      <c r="R164" s="83"/>
      <c r="S164" s="83"/>
      <c r="T164" s="84"/>
      <c r="U164" s="37"/>
      <c r="V164" s="37"/>
      <c r="W164" s="37"/>
      <c r="X164" s="37"/>
      <c r="Y164" s="37"/>
      <c r="Z164" s="37"/>
      <c r="AA164" s="37"/>
      <c r="AB164" s="37"/>
      <c r="AC164" s="37"/>
      <c r="AD164" s="37"/>
      <c r="AE164" s="37"/>
      <c r="AT164" s="16" t="s">
        <v>182</v>
      </c>
      <c r="AU164" s="16" t="s">
        <v>150</v>
      </c>
    </row>
    <row r="165" s="2" customFormat="1" ht="24.15" customHeight="1">
      <c r="A165" s="37"/>
      <c r="B165" s="38"/>
      <c r="C165" s="203" t="s">
        <v>227</v>
      </c>
      <c r="D165" s="203" t="s">
        <v>138</v>
      </c>
      <c r="E165" s="204" t="s">
        <v>985</v>
      </c>
      <c r="F165" s="205" t="s">
        <v>986</v>
      </c>
      <c r="G165" s="206" t="s">
        <v>141</v>
      </c>
      <c r="H165" s="207">
        <v>90</v>
      </c>
      <c r="I165" s="208"/>
      <c r="J165" s="209">
        <f>ROUND(I165*H165,2)</f>
        <v>0</v>
      </c>
      <c r="K165" s="205" t="s">
        <v>19</v>
      </c>
      <c r="L165" s="43"/>
      <c r="M165" s="210" t="s">
        <v>19</v>
      </c>
      <c r="N165" s="211" t="s">
        <v>42</v>
      </c>
      <c r="O165" s="83"/>
      <c r="P165" s="212">
        <f>O165*H165</f>
        <v>0</v>
      </c>
      <c r="Q165" s="212">
        <v>0</v>
      </c>
      <c r="R165" s="212">
        <f>Q165*H165</f>
        <v>0</v>
      </c>
      <c r="S165" s="212">
        <v>0</v>
      </c>
      <c r="T165" s="213">
        <f>S165*H165</f>
        <v>0</v>
      </c>
      <c r="U165" s="37"/>
      <c r="V165" s="37"/>
      <c r="W165" s="37"/>
      <c r="X165" s="37"/>
      <c r="Y165" s="37"/>
      <c r="Z165" s="37"/>
      <c r="AA165" s="37"/>
      <c r="AB165" s="37"/>
      <c r="AC165" s="37"/>
      <c r="AD165" s="37"/>
      <c r="AE165" s="37"/>
      <c r="AR165" s="214" t="s">
        <v>143</v>
      </c>
      <c r="AT165" s="214" t="s">
        <v>138</v>
      </c>
      <c r="AU165" s="214" t="s">
        <v>150</v>
      </c>
      <c r="AY165" s="16" t="s">
        <v>136</v>
      </c>
      <c r="BE165" s="215">
        <f>IF(N165="základní",J165,0)</f>
        <v>0</v>
      </c>
      <c r="BF165" s="215">
        <f>IF(N165="snížená",J165,0)</f>
        <v>0</v>
      </c>
      <c r="BG165" s="215">
        <f>IF(N165="zákl. přenesená",J165,0)</f>
        <v>0</v>
      </c>
      <c r="BH165" s="215">
        <f>IF(N165="sníž. přenesená",J165,0)</f>
        <v>0</v>
      </c>
      <c r="BI165" s="215">
        <f>IF(N165="nulová",J165,0)</f>
        <v>0</v>
      </c>
      <c r="BJ165" s="16" t="s">
        <v>79</v>
      </c>
      <c r="BK165" s="215">
        <f>ROUND(I165*H165,2)</f>
        <v>0</v>
      </c>
      <c r="BL165" s="16" t="s">
        <v>143</v>
      </c>
      <c r="BM165" s="214" t="s">
        <v>316</v>
      </c>
    </row>
    <row r="166" s="2" customFormat="1">
      <c r="A166" s="37"/>
      <c r="B166" s="38"/>
      <c r="C166" s="39"/>
      <c r="D166" s="221" t="s">
        <v>182</v>
      </c>
      <c r="E166" s="39"/>
      <c r="F166" s="222" t="s">
        <v>917</v>
      </c>
      <c r="G166" s="39"/>
      <c r="H166" s="39"/>
      <c r="I166" s="218"/>
      <c r="J166" s="39"/>
      <c r="K166" s="39"/>
      <c r="L166" s="43"/>
      <c r="M166" s="219"/>
      <c r="N166" s="220"/>
      <c r="O166" s="83"/>
      <c r="P166" s="83"/>
      <c r="Q166" s="83"/>
      <c r="R166" s="83"/>
      <c r="S166" s="83"/>
      <c r="T166" s="84"/>
      <c r="U166" s="37"/>
      <c r="V166" s="37"/>
      <c r="W166" s="37"/>
      <c r="X166" s="37"/>
      <c r="Y166" s="37"/>
      <c r="Z166" s="37"/>
      <c r="AA166" s="37"/>
      <c r="AB166" s="37"/>
      <c r="AC166" s="37"/>
      <c r="AD166" s="37"/>
      <c r="AE166" s="37"/>
      <c r="AT166" s="16" t="s">
        <v>182</v>
      </c>
      <c r="AU166" s="16" t="s">
        <v>150</v>
      </c>
    </row>
    <row r="167" s="2" customFormat="1" ht="24.15" customHeight="1">
      <c r="A167" s="37"/>
      <c r="B167" s="38"/>
      <c r="C167" s="203" t="s">
        <v>318</v>
      </c>
      <c r="D167" s="203" t="s">
        <v>138</v>
      </c>
      <c r="E167" s="204" t="s">
        <v>987</v>
      </c>
      <c r="F167" s="205" t="s">
        <v>988</v>
      </c>
      <c r="G167" s="206" t="s">
        <v>141</v>
      </c>
      <c r="H167" s="207">
        <v>108</v>
      </c>
      <c r="I167" s="208"/>
      <c r="J167" s="209">
        <f>ROUND(I167*H167,2)</f>
        <v>0</v>
      </c>
      <c r="K167" s="205" t="s">
        <v>19</v>
      </c>
      <c r="L167" s="43"/>
      <c r="M167" s="210" t="s">
        <v>19</v>
      </c>
      <c r="N167" s="211" t="s">
        <v>42</v>
      </c>
      <c r="O167" s="83"/>
      <c r="P167" s="212">
        <f>O167*H167</f>
        <v>0</v>
      </c>
      <c r="Q167" s="212">
        <v>0</v>
      </c>
      <c r="R167" s="212">
        <f>Q167*H167</f>
        <v>0</v>
      </c>
      <c r="S167" s="212">
        <v>0</v>
      </c>
      <c r="T167" s="213">
        <f>S167*H167</f>
        <v>0</v>
      </c>
      <c r="U167" s="37"/>
      <c r="V167" s="37"/>
      <c r="W167" s="37"/>
      <c r="X167" s="37"/>
      <c r="Y167" s="37"/>
      <c r="Z167" s="37"/>
      <c r="AA167" s="37"/>
      <c r="AB167" s="37"/>
      <c r="AC167" s="37"/>
      <c r="AD167" s="37"/>
      <c r="AE167" s="37"/>
      <c r="AR167" s="214" t="s">
        <v>143</v>
      </c>
      <c r="AT167" s="214" t="s">
        <v>138</v>
      </c>
      <c r="AU167" s="214" t="s">
        <v>150</v>
      </c>
      <c r="AY167" s="16" t="s">
        <v>136</v>
      </c>
      <c r="BE167" s="215">
        <f>IF(N167="základní",J167,0)</f>
        <v>0</v>
      </c>
      <c r="BF167" s="215">
        <f>IF(N167="snížená",J167,0)</f>
        <v>0</v>
      </c>
      <c r="BG167" s="215">
        <f>IF(N167="zákl. přenesená",J167,0)</f>
        <v>0</v>
      </c>
      <c r="BH167" s="215">
        <f>IF(N167="sníž. přenesená",J167,0)</f>
        <v>0</v>
      </c>
      <c r="BI167" s="215">
        <f>IF(N167="nulová",J167,0)</f>
        <v>0</v>
      </c>
      <c r="BJ167" s="16" t="s">
        <v>79</v>
      </c>
      <c r="BK167" s="215">
        <f>ROUND(I167*H167,2)</f>
        <v>0</v>
      </c>
      <c r="BL167" s="16" t="s">
        <v>143</v>
      </c>
      <c r="BM167" s="214" t="s">
        <v>321</v>
      </c>
    </row>
    <row r="168" s="2" customFormat="1">
      <c r="A168" s="37"/>
      <c r="B168" s="38"/>
      <c r="C168" s="39"/>
      <c r="D168" s="221" t="s">
        <v>182</v>
      </c>
      <c r="E168" s="39"/>
      <c r="F168" s="222" t="s">
        <v>917</v>
      </c>
      <c r="G168" s="39"/>
      <c r="H168" s="39"/>
      <c r="I168" s="218"/>
      <c r="J168" s="39"/>
      <c r="K168" s="39"/>
      <c r="L168" s="43"/>
      <c r="M168" s="219"/>
      <c r="N168" s="220"/>
      <c r="O168" s="83"/>
      <c r="P168" s="83"/>
      <c r="Q168" s="83"/>
      <c r="R168" s="83"/>
      <c r="S168" s="83"/>
      <c r="T168" s="84"/>
      <c r="U168" s="37"/>
      <c r="V168" s="37"/>
      <c r="W168" s="37"/>
      <c r="X168" s="37"/>
      <c r="Y168" s="37"/>
      <c r="Z168" s="37"/>
      <c r="AA168" s="37"/>
      <c r="AB168" s="37"/>
      <c r="AC168" s="37"/>
      <c r="AD168" s="37"/>
      <c r="AE168" s="37"/>
      <c r="AT168" s="16" t="s">
        <v>182</v>
      </c>
      <c r="AU168" s="16" t="s">
        <v>150</v>
      </c>
    </row>
    <row r="169" s="2" customFormat="1" ht="16.5" customHeight="1">
      <c r="A169" s="37"/>
      <c r="B169" s="38"/>
      <c r="C169" s="203" t="s">
        <v>232</v>
      </c>
      <c r="D169" s="203" t="s">
        <v>138</v>
      </c>
      <c r="E169" s="204" t="s">
        <v>989</v>
      </c>
      <c r="F169" s="205" t="s">
        <v>990</v>
      </c>
      <c r="G169" s="206" t="s">
        <v>906</v>
      </c>
      <c r="H169" s="207">
        <v>7</v>
      </c>
      <c r="I169" s="208"/>
      <c r="J169" s="209">
        <f>ROUND(I169*H169,2)</f>
        <v>0</v>
      </c>
      <c r="K169" s="205" t="s">
        <v>19</v>
      </c>
      <c r="L169" s="43"/>
      <c r="M169" s="210" t="s">
        <v>19</v>
      </c>
      <c r="N169" s="211" t="s">
        <v>42</v>
      </c>
      <c r="O169" s="83"/>
      <c r="P169" s="212">
        <f>O169*H169</f>
        <v>0</v>
      </c>
      <c r="Q169" s="212">
        <v>0</v>
      </c>
      <c r="R169" s="212">
        <f>Q169*H169</f>
        <v>0</v>
      </c>
      <c r="S169" s="212">
        <v>0</v>
      </c>
      <c r="T169" s="213">
        <f>S169*H169</f>
        <v>0</v>
      </c>
      <c r="U169" s="37"/>
      <c r="V169" s="37"/>
      <c r="W169" s="37"/>
      <c r="X169" s="37"/>
      <c r="Y169" s="37"/>
      <c r="Z169" s="37"/>
      <c r="AA169" s="37"/>
      <c r="AB169" s="37"/>
      <c r="AC169" s="37"/>
      <c r="AD169" s="37"/>
      <c r="AE169" s="37"/>
      <c r="AR169" s="214" t="s">
        <v>143</v>
      </c>
      <c r="AT169" s="214" t="s">
        <v>138</v>
      </c>
      <c r="AU169" s="214" t="s">
        <v>150</v>
      </c>
      <c r="AY169" s="16" t="s">
        <v>136</v>
      </c>
      <c r="BE169" s="215">
        <f>IF(N169="základní",J169,0)</f>
        <v>0</v>
      </c>
      <c r="BF169" s="215">
        <f>IF(N169="snížená",J169,0)</f>
        <v>0</v>
      </c>
      <c r="BG169" s="215">
        <f>IF(N169="zákl. přenesená",J169,0)</f>
        <v>0</v>
      </c>
      <c r="BH169" s="215">
        <f>IF(N169="sníž. přenesená",J169,0)</f>
        <v>0</v>
      </c>
      <c r="BI169" s="215">
        <f>IF(N169="nulová",J169,0)</f>
        <v>0</v>
      </c>
      <c r="BJ169" s="16" t="s">
        <v>79</v>
      </c>
      <c r="BK169" s="215">
        <f>ROUND(I169*H169,2)</f>
        <v>0</v>
      </c>
      <c r="BL169" s="16" t="s">
        <v>143</v>
      </c>
      <c r="BM169" s="214" t="s">
        <v>325</v>
      </c>
    </row>
    <row r="170" s="2" customFormat="1">
      <c r="A170" s="37"/>
      <c r="B170" s="38"/>
      <c r="C170" s="39"/>
      <c r="D170" s="221" t="s">
        <v>182</v>
      </c>
      <c r="E170" s="39"/>
      <c r="F170" s="222" t="s">
        <v>991</v>
      </c>
      <c r="G170" s="39"/>
      <c r="H170" s="39"/>
      <c r="I170" s="218"/>
      <c r="J170" s="39"/>
      <c r="K170" s="39"/>
      <c r="L170" s="43"/>
      <c r="M170" s="219"/>
      <c r="N170" s="220"/>
      <c r="O170" s="83"/>
      <c r="P170" s="83"/>
      <c r="Q170" s="83"/>
      <c r="R170" s="83"/>
      <c r="S170" s="83"/>
      <c r="T170" s="84"/>
      <c r="U170" s="37"/>
      <c r="V170" s="37"/>
      <c r="W170" s="37"/>
      <c r="X170" s="37"/>
      <c r="Y170" s="37"/>
      <c r="Z170" s="37"/>
      <c r="AA170" s="37"/>
      <c r="AB170" s="37"/>
      <c r="AC170" s="37"/>
      <c r="AD170" s="37"/>
      <c r="AE170" s="37"/>
      <c r="AT170" s="16" t="s">
        <v>182</v>
      </c>
      <c r="AU170" s="16" t="s">
        <v>150</v>
      </c>
    </row>
    <row r="171" s="2" customFormat="1" ht="16.5" customHeight="1">
      <c r="A171" s="37"/>
      <c r="B171" s="38"/>
      <c r="C171" s="203" t="s">
        <v>327</v>
      </c>
      <c r="D171" s="203" t="s">
        <v>138</v>
      </c>
      <c r="E171" s="204" t="s">
        <v>992</v>
      </c>
      <c r="F171" s="205" t="s">
        <v>993</v>
      </c>
      <c r="G171" s="206" t="s">
        <v>906</v>
      </c>
      <c r="H171" s="207">
        <v>16.5</v>
      </c>
      <c r="I171" s="208"/>
      <c r="J171" s="209">
        <f>ROUND(I171*H171,2)</f>
        <v>0</v>
      </c>
      <c r="K171" s="205" t="s">
        <v>19</v>
      </c>
      <c r="L171" s="43"/>
      <c r="M171" s="210" t="s">
        <v>19</v>
      </c>
      <c r="N171" s="211" t="s">
        <v>42</v>
      </c>
      <c r="O171" s="83"/>
      <c r="P171" s="212">
        <f>O171*H171</f>
        <v>0</v>
      </c>
      <c r="Q171" s="212">
        <v>0</v>
      </c>
      <c r="R171" s="212">
        <f>Q171*H171</f>
        <v>0</v>
      </c>
      <c r="S171" s="212">
        <v>0</v>
      </c>
      <c r="T171" s="213">
        <f>S171*H171</f>
        <v>0</v>
      </c>
      <c r="U171" s="37"/>
      <c r="V171" s="37"/>
      <c r="W171" s="37"/>
      <c r="X171" s="37"/>
      <c r="Y171" s="37"/>
      <c r="Z171" s="37"/>
      <c r="AA171" s="37"/>
      <c r="AB171" s="37"/>
      <c r="AC171" s="37"/>
      <c r="AD171" s="37"/>
      <c r="AE171" s="37"/>
      <c r="AR171" s="214" t="s">
        <v>143</v>
      </c>
      <c r="AT171" s="214" t="s">
        <v>138</v>
      </c>
      <c r="AU171" s="214" t="s">
        <v>150</v>
      </c>
      <c r="AY171" s="16" t="s">
        <v>136</v>
      </c>
      <c r="BE171" s="215">
        <f>IF(N171="základní",J171,0)</f>
        <v>0</v>
      </c>
      <c r="BF171" s="215">
        <f>IF(N171="snížená",J171,0)</f>
        <v>0</v>
      </c>
      <c r="BG171" s="215">
        <f>IF(N171="zákl. přenesená",J171,0)</f>
        <v>0</v>
      </c>
      <c r="BH171" s="215">
        <f>IF(N171="sníž. přenesená",J171,0)</f>
        <v>0</v>
      </c>
      <c r="BI171" s="215">
        <f>IF(N171="nulová",J171,0)</f>
        <v>0</v>
      </c>
      <c r="BJ171" s="16" t="s">
        <v>79</v>
      </c>
      <c r="BK171" s="215">
        <f>ROUND(I171*H171,2)</f>
        <v>0</v>
      </c>
      <c r="BL171" s="16" t="s">
        <v>143</v>
      </c>
      <c r="BM171" s="214" t="s">
        <v>331</v>
      </c>
    </row>
    <row r="172" s="12" customFormat="1" ht="22.8" customHeight="1">
      <c r="A172" s="12"/>
      <c r="B172" s="187"/>
      <c r="C172" s="188"/>
      <c r="D172" s="189" t="s">
        <v>70</v>
      </c>
      <c r="E172" s="201" t="s">
        <v>269</v>
      </c>
      <c r="F172" s="201" t="s">
        <v>270</v>
      </c>
      <c r="G172" s="188"/>
      <c r="H172" s="188"/>
      <c r="I172" s="191"/>
      <c r="J172" s="202">
        <f>BK172</f>
        <v>0</v>
      </c>
      <c r="K172" s="188"/>
      <c r="L172" s="193"/>
      <c r="M172" s="194"/>
      <c r="N172" s="195"/>
      <c r="O172" s="195"/>
      <c r="P172" s="196">
        <v>0</v>
      </c>
      <c r="Q172" s="195"/>
      <c r="R172" s="196">
        <v>0</v>
      </c>
      <c r="S172" s="195"/>
      <c r="T172" s="197">
        <v>0</v>
      </c>
      <c r="U172" s="12"/>
      <c r="V172" s="12"/>
      <c r="W172" s="12"/>
      <c r="X172" s="12"/>
      <c r="Y172" s="12"/>
      <c r="Z172" s="12"/>
      <c r="AA172" s="12"/>
      <c r="AB172" s="12"/>
      <c r="AC172" s="12"/>
      <c r="AD172" s="12"/>
      <c r="AE172" s="12"/>
      <c r="AR172" s="198" t="s">
        <v>81</v>
      </c>
      <c r="AT172" s="199" t="s">
        <v>70</v>
      </c>
      <c r="AU172" s="199" t="s">
        <v>79</v>
      </c>
      <c r="AY172" s="198" t="s">
        <v>136</v>
      </c>
      <c r="BK172" s="200">
        <v>0</v>
      </c>
    </row>
    <row r="173" s="12" customFormat="1" ht="22.8" customHeight="1">
      <c r="A173" s="12"/>
      <c r="B173" s="187"/>
      <c r="C173" s="188"/>
      <c r="D173" s="189" t="s">
        <v>70</v>
      </c>
      <c r="E173" s="201" t="s">
        <v>291</v>
      </c>
      <c r="F173" s="201" t="s">
        <v>292</v>
      </c>
      <c r="G173" s="188"/>
      <c r="H173" s="188"/>
      <c r="I173" s="191"/>
      <c r="J173" s="202">
        <f>BK173</f>
        <v>0</v>
      </c>
      <c r="K173" s="188"/>
      <c r="L173" s="193"/>
      <c r="M173" s="194"/>
      <c r="N173" s="195"/>
      <c r="O173" s="195"/>
      <c r="P173" s="196">
        <f>SUM(P174:P177)</f>
        <v>0</v>
      </c>
      <c r="Q173" s="195"/>
      <c r="R173" s="196">
        <f>SUM(R174:R177)</f>
        <v>0</v>
      </c>
      <c r="S173" s="195"/>
      <c r="T173" s="197">
        <f>SUM(T174:T177)</f>
        <v>0</v>
      </c>
      <c r="U173" s="12"/>
      <c r="V173" s="12"/>
      <c r="W173" s="12"/>
      <c r="X173" s="12"/>
      <c r="Y173" s="12"/>
      <c r="Z173" s="12"/>
      <c r="AA173" s="12"/>
      <c r="AB173" s="12"/>
      <c r="AC173" s="12"/>
      <c r="AD173" s="12"/>
      <c r="AE173" s="12"/>
      <c r="AR173" s="198" t="s">
        <v>81</v>
      </c>
      <c r="AT173" s="199" t="s">
        <v>70</v>
      </c>
      <c r="AU173" s="199" t="s">
        <v>79</v>
      </c>
      <c r="AY173" s="198" t="s">
        <v>136</v>
      </c>
      <c r="BK173" s="200">
        <f>SUM(BK174:BK177)</f>
        <v>0</v>
      </c>
    </row>
    <row r="174" s="2" customFormat="1" ht="16.5" customHeight="1">
      <c r="A174" s="37"/>
      <c r="B174" s="38"/>
      <c r="C174" s="203" t="s">
        <v>236</v>
      </c>
      <c r="D174" s="203" t="s">
        <v>138</v>
      </c>
      <c r="E174" s="204" t="s">
        <v>994</v>
      </c>
      <c r="F174" s="205" t="s">
        <v>995</v>
      </c>
      <c r="G174" s="206" t="s">
        <v>996</v>
      </c>
      <c r="H174" s="207">
        <v>2</v>
      </c>
      <c r="I174" s="208"/>
      <c r="J174" s="209">
        <f>ROUND(I174*H174,2)</f>
        <v>0</v>
      </c>
      <c r="K174" s="205" t="s">
        <v>19</v>
      </c>
      <c r="L174" s="43"/>
      <c r="M174" s="210" t="s">
        <v>19</v>
      </c>
      <c r="N174" s="211" t="s">
        <v>42</v>
      </c>
      <c r="O174" s="83"/>
      <c r="P174" s="212">
        <f>O174*H174</f>
        <v>0</v>
      </c>
      <c r="Q174" s="212">
        <v>0</v>
      </c>
      <c r="R174" s="212">
        <f>Q174*H174</f>
        <v>0</v>
      </c>
      <c r="S174" s="212">
        <v>0</v>
      </c>
      <c r="T174" s="213">
        <f>S174*H174</f>
        <v>0</v>
      </c>
      <c r="U174" s="37"/>
      <c r="V174" s="37"/>
      <c r="W174" s="37"/>
      <c r="X174" s="37"/>
      <c r="Y174" s="37"/>
      <c r="Z174" s="37"/>
      <c r="AA174" s="37"/>
      <c r="AB174" s="37"/>
      <c r="AC174" s="37"/>
      <c r="AD174" s="37"/>
      <c r="AE174" s="37"/>
      <c r="AR174" s="214" t="s">
        <v>176</v>
      </c>
      <c r="AT174" s="214" t="s">
        <v>138</v>
      </c>
      <c r="AU174" s="214" t="s">
        <v>81</v>
      </c>
      <c r="AY174" s="16" t="s">
        <v>136</v>
      </c>
      <c r="BE174" s="215">
        <f>IF(N174="základní",J174,0)</f>
        <v>0</v>
      </c>
      <c r="BF174" s="215">
        <f>IF(N174="snížená",J174,0)</f>
        <v>0</v>
      </c>
      <c r="BG174" s="215">
        <f>IF(N174="zákl. přenesená",J174,0)</f>
        <v>0</v>
      </c>
      <c r="BH174" s="215">
        <f>IF(N174="sníž. přenesená",J174,0)</f>
        <v>0</v>
      </c>
      <c r="BI174" s="215">
        <f>IF(N174="nulová",J174,0)</f>
        <v>0</v>
      </c>
      <c r="BJ174" s="16" t="s">
        <v>79</v>
      </c>
      <c r="BK174" s="215">
        <f>ROUND(I174*H174,2)</f>
        <v>0</v>
      </c>
      <c r="BL174" s="16" t="s">
        <v>176</v>
      </c>
      <c r="BM174" s="214" t="s">
        <v>337</v>
      </c>
    </row>
    <row r="175" s="2" customFormat="1" ht="16.5" customHeight="1">
      <c r="A175" s="37"/>
      <c r="B175" s="38"/>
      <c r="C175" s="203" t="s">
        <v>341</v>
      </c>
      <c r="D175" s="203" t="s">
        <v>138</v>
      </c>
      <c r="E175" s="204" t="s">
        <v>997</v>
      </c>
      <c r="F175" s="205" t="s">
        <v>998</v>
      </c>
      <c r="G175" s="206" t="s">
        <v>906</v>
      </c>
      <c r="H175" s="207">
        <v>1</v>
      </c>
      <c r="I175" s="208"/>
      <c r="J175" s="209">
        <f>ROUND(I175*H175,2)</f>
        <v>0</v>
      </c>
      <c r="K175" s="205" t="s">
        <v>19</v>
      </c>
      <c r="L175" s="43"/>
      <c r="M175" s="210" t="s">
        <v>19</v>
      </c>
      <c r="N175" s="211" t="s">
        <v>42</v>
      </c>
      <c r="O175" s="83"/>
      <c r="P175" s="212">
        <f>O175*H175</f>
        <v>0</v>
      </c>
      <c r="Q175" s="212">
        <v>0</v>
      </c>
      <c r="R175" s="212">
        <f>Q175*H175</f>
        <v>0</v>
      </c>
      <c r="S175" s="212">
        <v>0</v>
      </c>
      <c r="T175" s="213">
        <f>S175*H175</f>
        <v>0</v>
      </c>
      <c r="U175" s="37"/>
      <c r="V175" s="37"/>
      <c r="W175" s="37"/>
      <c r="X175" s="37"/>
      <c r="Y175" s="37"/>
      <c r="Z175" s="37"/>
      <c r="AA175" s="37"/>
      <c r="AB175" s="37"/>
      <c r="AC175" s="37"/>
      <c r="AD175" s="37"/>
      <c r="AE175" s="37"/>
      <c r="AR175" s="214" t="s">
        <v>176</v>
      </c>
      <c r="AT175" s="214" t="s">
        <v>138</v>
      </c>
      <c r="AU175" s="214" t="s">
        <v>81</v>
      </c>
      <c r="AY175" s="16" t="s">
        <v>136</v>
      </c>
      <c r="BE175" s="215">
        <f>IF(N175="základní",J175,0)</f>
        <v>0</v>
      </c>
      <c r="BF175" s="215">
        <f>IF(N175="snížená",J175,0)</f>
        <v>0</v>
      </c>
      <c r="BG175" s="215">
        <f>IF(N175="zákl. přenesená",J175,0)</f>
        <v>0</v>
      </c>
      <c r="BH175" s="215">
        <f>IF(N175="sníž. přenesená",J175,0)</f>
        <v>0</v>
      </c>
      <c r="BI175" s="215">
        <f>IF(N175="nulová",J175,0)</f>
        <v>0</v>
      </c>
      <c r="BJ175" s="16" t="s">
        <v>79</v>
      </c>
      <c r="BK175" s="215">
        <f>ROUND(I175*H175,2)</f>
        <v>0</v>
      </c>
      <c r="BL175" s="16" t="s">
        <v>176</v>
      </c>
      <c r="BM175" s="214" t="s">
        <v>344</v>
      </c>
    </row>
    <row r="176" s="2" customFormat="1" ht="16.5" customHeight="1">
      <c r="A176" s="37"/>
      <c r="B176" s="38"/>
      <c r="C176" s="203" t="s">
        <v>240</v>
      </c>
      <c r="D176" s="203" t="s">
        <v>138</v>
      </c>
      <c r="E176" s="204" t="s">
        <v>999</v>
      </c>
      <c r="F176" s="205" t="s">
        <v>1000</v>
      </c>
      <c r="G176" s="206" t="s">
        <v>906</v>
      </c>
      <c r="H176" s="207">
        <v>3</v>
      </c>
      <c r="I176" s="208"/>
      <c r="J176" s="209">
        <f>ROUND(I176*H176,2)</f>
        <v>0</v>
      </c>
      <c r="K176" s="205" t="s">
        <v>19</v>
      </c>
      <c r="L176" s="43"/>
      <c r="M176" s="210" t="s">
        <v>19</v>
      </c>
      <c r="N176" s="211" t="s">
        <v>42</v>
      </c>
      <c r="O176" s="83"/>
      <c r="P176" s="212">
        <f>O176*H176</f>
        <v>0</v>
      </c>
      <c r="Q176" s="212">
        <v>0</v>
      </c>
      <c r="R176" s="212">
        <f>Q176*H176</f>
        <v>0</v>
      </c>
      <c r="S176" s="212">
        <v>0</v>
      </c>
      <c r="T176" s="213">
        <f>S176*H176</f>
        <v>0</v>
      </c>
      <c r="U176" s="37"/>
      <c r="V176" s="37"/>
      <c r="W176" s="37"/>
      <c r="X176" s="37"/>
      <c r="Y176" s="37"/>
      <c r="Z176" s="37"/>
      <c r="AA176" s="37"/>
      <c r="AB176" s="37"/>
      <c r="AC176" s="37"/>
      <c r="AD176" s="37"/>
      <c r="AE176" s="37"/>
      <c r="AR176" s="214" t="s">
        <v>176</v>
      </c>
      <c r="AT176" s="214" t="s">
        <v>138</v>
      </c>
      <c r="AU176" s="214" t="s">
        <v>81</v>
      </c>
      <c r="AY176" s="16" t="s">
        <v>136</v>
      </c>
      <c r="BE176" s="215">
        <f>IF(N176="základní",J176,0)</f>
        <v>0</v>
      </c>
      <c r="BF176" s="215">
        <f>IF(N176="snížená",J176,0)</f>
        <v>0</v>
      </c>
      <c r="BG176" s="215">
        <f>IF(N176="zákl. přenesená",J176,0)</f>
        <v>0</v>
      </c>
      <c r="BH176" s="215">
        <f>IF(N176="sníž. přenesená",J176,0)</f>
        <v>0</v>
      </c>
      <c r="BI176" s="215">
        <f>IF(N176="nulová",J176,0)</f>
        <v>0</v>
      </c>
      <c r="BJ176" s="16" t="s">
        <v>79</v>
      </c>
      <c r="BK176" s="215">
        <f>ROUND(I176*H176,2)</f>
        <v>0</v>
      </c>
      <c r="BL176" s="16" t="s">
        <v>176</v>
      </c>
      <c r="BM176" s="214" t="s">
        <v>350</v>
      </c>
    </row>
    <row r="177" s="2" customFormat="1" ht="16.5" customHeight="1">
      <c r="A177" s="37"/>
      <c r="B177" s="38"/>
      <c r="C177" s="203" t="s">
        <v>354</v>
      </c>
      <c r="D177" s="203" t="s">
        <v>138</v>
      </c>
      <c r="E177" s="204" t="s">
        <v>1001</v>
      </c>
      <c r="F177" s="205" t="s">
        <v>1002</v>
      </c>
      <c r="G177" s="206" t="s">
        <v>186</v>
      </c>
      <c r="H177" s="207">
        <v>50</v>
      </c>
      <c r="I177" s="208"/>
      <c r="J177" s="209">
        <f>ROUND(I177*H177,2)</f>
        <v>0</v>
      </c>
      <c r="K177" s="205" t="s">
        <v>19</v>
      </c>
      <c r="L177" s="43"/>
      <c r="M177" s="210" t="s">
        <v>19</v>
      </c>
      <c r="N177" s="211" t="s">
        <v>42</v>
      </c>
      <c r="O177" s="83"/>
      <c r="P177" s="212">
        <f>O177*H177</f>
        <v>0</v>
      </c>
      <c r="Q177" s="212">
        <v>0</v>
      </c>
      <c r="R177" s="212">
        <f>Q177*H177</f>
        <v>0</v>
      </c>
      <c r="S177" s="212">
        <v>0</v>
      </c>
      <c r="T177" s="213">
        <f>S177*H177</f>
        <v>0</v>
      </c>
      <c r="U177" s="37"/>
      <c r="V177" s="37"/>
      <c r="W177" s="37"/>
      <c r="X177" s="37"/>
      <c r="Y177" s="37"/>
      <c r="Z177" s="37"/>
      <c r="AA177" s="37"/>
      <c r="AB177" s="37"/>
      <c r="AC177" s="37"/>
      <c r="AD177" s="37"/>
      <c r="AE177" s="37"/>
      <c r="AR177" s="214" t="s">
        <v>176</v>
      </c>
      <c r="AT177" s="214" t="s">
        <v>138</v>
      </c>
      <c r="AU177" s="214" t="s">
        <v>81</v>
      </c>
      <c r="AY177" s="16" t="s">
        <v>136</v>
      </c>
      <c r="BE177" s="215">
        <f>IF(N177="základní",J177,0)</f>
        <v>0</v>
      </c>
      <c r="BF177" s="215">
        <f>IF(N177="snížená",J177,0)</f>
        <v>0</v>
      </c>
      <c r="BG177" s="215">
        <f>IF(N177="zákl. přenesená",J177,0)</f>
        <v>0</v>
      </c>
      <c r="BH177" s="215">
        <f>IF(N177="sníž. přenesená",J177,0)</f>
        <v>0</v>
      </c>
      <c r="BI177" s="215">
        <f>IF(N177="nulová",J177,0)</f>
        <v>0</v>
      </c>
      <c r="BJ177" s="16" t="s">
        <v>79</v>
      </c>
      <c r="BK177" s="215">
        <f>ROUND(I177*H177,2)</f>
        <v>0</v>
      </c>
      <c r="BL177" s="16" t="s">
        <v>176</v>
      </c>
      <c r="BM177" s="214" t="s">
        <v>357</v>
      </c>
    </row>
    <row r="178" s="12" customFormat="1" ht="22.8" customHeight="1">
      <c r="A178" s="12"/>
      <c r="B178" s="187"/>
      <c r="C178" s="188"/>
      <c r="D178" s="189" t="s">
        <v>70</v>
      </c>
      <c r="E178" s="201" t="s">
        <v>297</v>
      </c>
      <c r="F178" s="201" t="s">
        <v>298</v>
      </c>
      <c r="G178" s="188"/>
      <c r="H178" s="188"/>
      <c r="I178" s="191"/>
      <c r="J178" s="202">
        <f>BK178</f>
        <v>0</v>
      </c>
      <c r="K178" s="188"/>
      <c r="L178" s="193"/>
      <c r="M178" s="194"/>
      <c r="N178" s="195"/>
      <c r="O178" s="195"/>
      <c r="P178" s="196">
        <f>SUM(P179:P186)</f>
        <v>0</v>
      </c>
      <c r="Q178" s="195"/>
      <c r="R178" s="196">
        <f>SUM(R179:R186)</f>
        <v>0</v>
      </c>
      <c r="S178" s="195"/>
      <c r="T178" s="197">
        <f>SUM(T179:T186)</f>
        <v>0</v>
      </c>
      <c r="U178" s="12"/>
      <c r="V178" s="12"/>
      <c r="W178" s="12"/>
      <c r="X178" s="12"/>
      <c r="Y178" s="12"/>
      <c r="Z178" s="12"/>
      <c r="AA178" s="12"/>
      <c r="AB178" s="12"/>
      <c r="AC178" s="12"/>
      <c r="AD178" s="12"/>
      <c r="AE178" s="12"/>
      <c r="AR178" s="198" t="s">
        <v>81</v>
      </c>
      <c r="AT178" s="199" t="s">
        <v>70</v>
      </c>
      <c r="AU178" s="199" t="s">
        <v>79</v>
      </c>
      <c r="AY178" s="198" t="s">
        <v>136</v>
      </c>
      <c r="BK178" s="200">
        <f>SUM(BK179:BK186)</f>
        <v>0</v>
      </c>
    </row>
    <row r="179" s="2" customFormat="1" ht="16.5" customHeight="1">
      <c r="A179" s="37"/>
      <c r="B179" s="38"/>
      <c r="C179" s="203" t="s">
        <v>244</v>
      </c>
      <c r="D179" s="203" t="s">
        <v>138</v>
      </c>
      <c r="E179" s="204" t="s">
        <v>1003</v>
      </c>
      <c r="F179" s="205" t="s">
        <v>1004</v>
      </c>
      <c r="G179" s="206" t="s">
        <v>906</v>
      </c>
      <c r="H179" s="207">
        <v>2</v>
      </c>
      <c r="I179" s="208"/>
      <c r="J179" s="209">
        <f>ROUND(I179*H179,2)</f>
        <v>0</v>
      </c>
      <c r="K179" s="205" t="s">
        <v>19</v>
      </c>
      <c r="L179" s="43"/>
      <c r="M179" s="210" t="s">
        <v>19</v>
      </c>
      <c r="N179" s="211" t="s">
        <v>42</v>
      </c>
      <c r="O179" s="83"/>
      <c r="P179" s="212">
        <f>O179*H179</f>
        <v>0</v>
      </c>
      <c r="Q179" s="212">
        <v>0</v>
      </c>
      <c r="R179" s="212">
        <f>Q179*H179</f>
        <v>0</v>
      </c>
      <c r="S179" s="212">
        <v>0</v>
      </c>
      <c r="T179" s="213">
        <f>S179*H179</f>
        <v>0</v>
      </c>
      <c r="U179" s="37"/>
      <c r="V179" s="37"/>
      <c r="W179" s="37"/>
      <c r="X179" s="37"/>
      <c r="Y179" s="37"/>
      <c r="Z179" s="37"/>
      <c r="AA179" s="37"/>
      <c r="AB179" s="37"/>
      <c r="AC179" s="37"/>
      <c r="AD179" s="37"/>
      <c r="AE179" s="37"/>
      <c r="AR179" s="214" t="s">
        <v>176</v>
      </c>
      <c r="AT179" s="214" t="s">
        <v>138</v>
      </c>
      <c r="AU179" s="214" t="s">
        <v>81</v>
      </c>
      <c r="AY179" s="16" t="s">
        <v>136</v>
      </c>
      <c r="BE179" s="215">
        <f>IF(N179="základní",J179,0)</f>
        <v>0</v>
      </c>
      <c r="BF179" s="215">
        <f>IF(N179="snížená",J179,0)</f>
        <v>0</v>
      </c>
      <c r="BG179" s="215">
        <f>IF(N179="zákl. přenesená",J179,0)</f>
        <v>0</v>
      </c>
      <c r="BH179" s="215">
        <f>IF(N179="sníž. přenesená",J179,0)</f>
        <v>0</v>
      </c>
      <c r="BI179" s="215">
        <f>IF(N179="nulová",J179,0)</f>
        <v>0</v>
      </c>
      <c r="BJ179" s="16" t="s">
        <v>79</v>
      </c>
      <c r="BK179" s="215">
        <f>ROUND(I179*H179,2)</f>
        <v>0</v>
      </c>
      <c r="BL179" s="16" t="s">
        <v>176</v>
      </c>
      <c r="BM179" s="214" t="s">
        <v>360</v>
      </c>
    </row>
    <row r="180" s="2" customFormat="1" ht="16.5" customHeight="1">
      <c r="A180" s="37"/>
      <c r="B180" s="38"/>
      <c r="C180" s="203" t="s">
        <v>362</v>
      </c>
      <c r="D180" s="203" t="s">
        <v>138</v>
      </c>
      <c r="E180" s="204" t="s">
        <v>1005</v>
      </c>
      <c r="F180" s="205" t="s">
        <v>1006</v>
      </c>
      <c r="G180" s="206" t="s">
        <v>186</v>
      </c>
      <c r="H180" s="207">
        <v>196</v>
      </c>
      <c r="I180" s="208"/>
      <c r="J180" s="209">
        <f>ROUND(I180*H180,2)</f>
        <v>0</v>
      </c>
      <c r="K180" s="205" t="s">
        <v>19</v>
      </c>
      <c r="L180" s="43"/>
      <c r="M180" s="210" t="s">
        <v>19</v>
      </c>
      <c r="N180" s="211" t="s">
        <v>42</v>
      </c>
      <c r="O180" s="83"/>
      <c r="P180" s="212">
        <f>O180*H180</f>
        <v>0</v>
      </c>
      <c r="Q180" s="212">
        <v>0</v>
      </c>
      <c r="R180" s="212">
        <f>Q180*H180</f>
        <v>0</v>
      </c>
      <c r="S180" s="212">
        <v>0</v>
      </c>
      <c r="T180" s="213">
        <f>S180*H180</f>
        <v>0</v>
      </c>
      <c r="U180" s="37"/>
      <c r="V180" s="37"/>
      <c r="W180" s="37"/>
      <c r="X180" s="37"/>
      <c r="Y180" s="37"/>
      <c r="Z180" s="37"/>
      <c r="AA180" s="37"/>
      <c r="AB180" s="37"/>
      <c r="AC180" s="37"/>
      <c r="AD180" s="37"/>
      <c r="AE180" s="37"/>
      <c r="AR180" s="214" t="s">
        <v>176</v>
      </c>
      <c r="AT180" s="214" t="s">
        <v>138</v>
      </c>
      <c r="AU180" s="214" t="s">
        <v>81</v>
      </c>
      <c r="AY180" s="16" t="s">
        <v>136</v>
      </c>
      <c r="BE180" s="215">
        <f>IF(N180="základní",J180,0)</f>
        <v>0</v>
      </c>
      <c r="BF180" s="215">
        <f>IF(N180="snížená",J180,0)</f>
        <v>0</v>
      </c>
      <c r="BG180" s="215">
        <f>IF(N180="zákl. přenesená",J180,0)</f>
        <v>0</v>
      </c>
      <c r="BH180" s="215">
        <f>IF(N180="sníž. přenesená",J180,0)</f>
        <v>0</v>
      </c>
      <c r="BI180" s="215">
        <f>IF(N180="nulová",J180,0)</f>
        <v>0</v>
      </c>
      <c r="BJ180" s="16" t="s">
        <v>79</v>
      </c>
      <c r="BK180" s="215">
        <f>ROUND(I180*H180,2)</f>
        <v>0</v>
      </c>
      <c r="BL180" s="16" t="s">
        <v>176</v>
      </c>
      <c r="BM180" s="214" t="s">
        <v>365</v>
      </c>
    </row>
    <row r="181" s="2" customFormat="1" ht="16.5" customHeight="1">
      <c r="A181" s="37"/>
      <c r="B181" s="38"/>
      <c r="C181" s="203" t="s">
        <v>249</v>
      </c>
      <c r="D181" s="203" t="s">
        <v>138</v>
      </c>
      <c r="E181" s="204" t="s">
        <v>1007</v>
      </c>
      <c r="F181" s="205" t="s">
        <v>1008</v>
      </c>
      <c r="G181" s="206" t="s">
        <v>996</v>
      </c>
      <c r="H181" s="207">
        <v>1</v>
      </c>
      <c r="I181" s="208"/>
      <c r="J181" s="209">
        <f>ROUND(I181*H181,2)</f>
        <v>0</v>
      </c>
      <c r="K181" s="205" t="s">
        <v>19</v>
      </c>
      <c r="L181" s="43"/>
      <c r="M181" s="210" t="s">
        <v>19</v>
      </c>
      <c r="N181" s="211" t="s">
        <v>42</v>
      </c>
      <c r="O181" s="83"/>
      <c r="P181" s="212">
        <f>O181*H181</f>
        <v>0</v>
      </c>
      <c r="Q181" s="212">
        <v>0</v>
      </c>
      <c r="R181" s="212">
        <f>Q181*H181</f>
        <v>0</v>
      </c>
      <c r="S181" s="212">
        <v>0</v>
      </c>
      <c r="T181" s="213">
        <f>S181*H181</f>
        <v>0</v>
      </c>
      <c r="U181" s="37"/>
      <c r="V181" s="37"/>
      <c r="W181" s="37"/>
      <c r="X181" s="37"/>
      <c r="Y181" s="37"/>
      <c r="Z181" s="37"/>
      <c r="AA181" s="37"/>
      <c r="AB181" s="37"/>
      <c r="AC181" s="37"/>
      <c r="AD181" s="37"/>
      <c r="AE181" s="37"/>
      <c r="AR181" s="214" t="s">
        <v>176</v>
      </c>
      <c r="AT181" s="214" t="s">
        <v>138</v>
      </c>
      <c r="AU181" s="214" t="s">
        <v>81</v>
      </c>
      <c r="AY181" s="16" t="s">
        <v>136</v>
      </c>
      <c r="BE181" s="215">
        <f>IF(N181="základní",J181,0)</f>
        <v>0</v>
      </c>
      <c r="BF181" s="215">
        <f>IF(N181="snížená",J181,0)</f>
        <v>0</v>
      </c>
      <c r="BG181" s="215">
        <f>IF(N181="zákl. přenesená",J181,0)</f>
        <v>0</v>
      </c>
      <c r="BH181" s="215">
        <f>IF(N181="sníž. přenesená",J181,0)</f>
        <v>0</v>
      </c>
      <c r="BI181" s="215">
        <f>IF(N181="nulová",J181,0)</f>
        <v>0</v>
      </c>
      <c r="BJ181" s="16" t="s">
        <v>79</v>
      </c>
      <c r="BK181" s="215">
        <f>ROUND(I181*H181,2)</f>
        <v>0</v>
      </c>
      <c r="BL181" s="16" t="s">
        <v>176</v>
      </c>
      <c r="BM181" s="214" t="s">
        <v>369</v>
      </c>
    </row>
    <row r="182" s="2" customFormat="1" ht="16.5" customHeight="1">
      <c r="A182" s="37"/>
      <c r="B182" s="38"/>
      <c r="C182" s="203" t="s">
        <v>371</v>
      </c>
      <c r="D182" s="203" t="s">
        <v>138</v>
      </c>
      <c r="E182" s="204" t="s">
        <v>1009</v>
      </c>
      <c r="F182" s="205" t="s">
        <v>1010</v>
      </c>
      <c r="G182" s="206" t="s">
        <v>906</v>
      </c>
      <c r="H182" s="207">
        <v>1</v>
      </c>
      <c r="I182" s="208"/>
      <c r="J182" s="209">
        <f>ROUND(I182*H182,2)</f>
        <v>0</v>
      </c>
      <c r="K182" s="205" t="s">
        <v>19</v>
      </c>
      <c r="L182" s="43"/>
      <c r="M182" s="210" t="s">
        <v>19</v>
      </c>
      <c r="N182" s="211" t="s">
        <v>42</v>
      </c>
      <c r="O182" s="83"/>
      <c r="P182" s="212">
        <f>O182*H182</f>
        <v>0</v>
      </c>
      <c r="Q182" s="212">
        <v>0</v>
      </c>
      <c r="R182" s="212">
        <f>Q182*H182</f>
        <v>0</v>
      </c>
      <c r="S182" s="212">
        <v>0</v>
      </c>
      <c r="T182" s="213">
        <f>S182*H182</f>
        <v>0</v>
      </c>
      <c r="U182" s="37"/>
      <c r="V182" s="37"/>
      <c r="W182" s="37"/>
      <c r="X182" s="37"/>
      <c r="Y182" s="37"/>
      <c r="Z182" s="37"/>
      <c r="AA182" s="37"/>
      <c r="AB182" s="37"/>
      <c r="AC182" s="37"/>
      <c r="AD182" s="37"/>
      <c r="AE182" s="37"/>
      <c r="AR182" s="214" t="s">
        <v>176</v>
      </c>
      <c r="AT182" s="214" t="s">
        <v>138</v>
      </c>
      <c r="AU182" s="214" t="s">
        <v>81</v>
      </c>
      <c r="AY182" s="16" t="s">
        <v>136</v>
      </c>
      <c r="BE182" s="215">
        <f>IF(N182="základní",J182,0)</f>
        <v>0</v>
      </c>
      <c r="BF182" s="215">
        <f>IF(N182="snížená",J182,0)</f>
        <v>0</v>
      </c>
      <c r="BG182" s="215">
        <f>IF(N182="zákl. přenesená",J182,0)</f>
        <v>0</v>
      </c>
      <c r="BH182" s="215">
        <f>IF(N182="sníž. přenesená",J182,0)</f>
        <v>0</v>
      </c>
      <c r="BI182" s="215">
        <f>IF(N182="nulová",J182,0)</f>
        <v>0</v>
      </c>
      <c r="BJ182" s="16" t="s">
        <v>79</v>
      </c>
      <c r="BK182" s="215">
        <f>ROUND(I182*H182,2)</f>
        <v>0</v>
      </c>
      <c r="BL182" s="16" t="s">
        <v>176</v>
      </c>
      <c r="BM182" s="214" t="s">
        <v>374</v>
      </c>
    </row>
    <row r="183" s="2" customFormat="1" ht="16.5" customHeight="1">
      <c r="A183" s="37"/>
      <c r="B183" s="38"/>
      <c r="C183" s="203" t="s">
        <v>253</v>
      </c>
      <c r="D183" s="203" t="s">
        <v>138</v>
      </c>
      <c r="E183" s="204" t="s">
        <v>1011</v>
      </c>
      <c r="F183" s="205" t="s">
        <v>1012</v>
      </c>
      <c r="G183" s="206" t="s">
        <v>906</v>
      </c>
      <c r="H183" s="207">
        <v>2</v>
      </c>
      <c r="I183" s="208"/>
      <c r="J183" s="209">
        <f>ROUND(I183*H183,2)</f>
        <v>0</v>
      </c>
      <c r="K183" s="205" t="s">
        <v>19</v>
      </c>
      <c r="L183" s="43"/>
      <c r="M183" s="210" t="s">
        <v>19</v>
      </c>
      <c r="N183" s="211" t="s">
        <v>42</v>
      </c>
      <c r="O183" s="83"/>
      <c r="P183" s="212">
        <f>O183*H183</f>
        <v>0</v>
      </c>
      <c r="Q183" s="212">
        <v>0</v>
      </c>
      <c r="R183" s="212">
        <f>Q183*H183</f>
        <v>0</v>
      </c>
      <c r="S183" s="212">
        <v>0</v>
      </c>
      <c r="T183" s="213">
        <f>S183*H183</f>
        <v>0</v>
      </c>
      <c r="U183" s="37"/>
      <c r="V183" s="37"/>
      <c r="W183" s="37"/>
      <c r="X183" s="37"/>
      <c r="Y183" s="37"/>
      <c r="Z183" s="37"/>
      <c r="AA183" s="37"/>
      <c r="AB183" s="37"/>
      <c r="AC183" s="37"/>
      <c r="AD183" s="37"/>
      <c r="AE183" s="37"/>
      <c r="AR183" s="214" t="s">
        <v>176</v>
      </c>
      <c r="AT183" s="214" t="s">
        <v>138</v>
      </c>
      <c r="AU183" s="214" t="s">
        <v>81</v>
      </c>
      <c r="AY183" s="16" t="s">
        <v>136</v>
      </c>
      <c r="BE183" s="215">
        <f>IF(N183="základní",J183,0)</f>
        <v>0</v>
      </c>
      <c r="BF183" s="215">
        <f>IF(N183="snížená",J183,0)</f>
        <v>0</v>
      </c>
      <c r="BG183" s="215">
        <f>IF(N183="zákl. přenesená",J183,0)</f>
        <v>0</v>
      </c>
      <c r="BH183" s="215">
        <f>IF(N183="sníž. přenesená",J183,0)</f>
        <v>0</v>
      </c>
      <c r="BI183" s="215">
        <f>IF(N183="nulová",J183,0)</f>
        <v>0</v>
      </c>
      <c r="BJ183" s="16" t="s">
        <v>79</v>
      </c>
      <c r="BK183" s="215">
        <f>ROUND(I183*H183,2)</f>
        <v>0</v>
      </c>
      <c r="BL183" s="16" t="s">
        <v>176</v>
      </c>
      <c r="BM183" s="214" t="s">
        <v>378</v>
      </c>
    </row>
    <row r="184" s="2" customFormat="1" ht="16.5" customHeight="1">
      <c r="A184" s="37"/>
      <c r="B184" s="38"/>
      <c r="C184" s="203" t="s">
        <v>382</v>
      </c>
      <c r="D184" s="203" t="s">
        <v>138</v>
      </c>
      <c r="E184" s="204" t="s">
        <v>1013</v>
      </c>
      <c r="F184" s="205" t="s">
        <v>1014</v>
      </c>
      <c r="G184" s="206" t="s">
        <v>996</v>
      </c>
      <c r="H184" s="207">
        <v>1</v>
      </c>
      <c r="I184" s="208"/>
      <c r="J184" s="209">
        <f>ROUND(I184*H184,2)</f>
        <v>0</v>
      </c>
      <c r="K184" s="205" t="s">
        <v>19</v>
      </c>
      <c r="L184" s="43"/>
      <c r="M184" s="210" t="s">
        <v>19</v>
      </c>
      <c r="N184" s="211" t="s">
        <v>42</v>
      </c>
      <c r="O184" s="83"/>
      <c r="P184" s="212">
        <f>O184*H184</f>
        <v>0</v>
      </c>
      <c r="Q184" s="212">
        <v>0</v>
      </c>
      <c r="R184" s="212">
        <f>Q184*H184</f>
        <v>0</v>
      </c>
      <c r="S184" s="212">
        <v>0</v>
      </c>
      <c r="T184" s="213">
        <f>S184*H184</f>
        <v>0</v>
      </c>
      <c r="U184" s="37"/>
      <c r="V184" s="37"/>
      <c r="W184" s="37"/>
      <c r="X184" s="37"/>
      <c r="Y184" s="37"/>
      <c r="Z184" s="37"/>
      <c r="AA184" s="37"/>
      <c r="AB184" s="37"/>
      <c r="AC184" s="37"/>
      <c r="AD184" s="37"/>
      <c r="AE184" s="37"/>
      <c r="AR184" s="214" t="s">
        <v>176</v>
      </c>
      <c r="AT184" s="214" t="s">
        <v>138</v>
      </c>
      <c r="AU184" s="214" t="s">
        <v>81</v>
      </c>
      <c r="AY184" s="16" t="s">
        <v>136</v>
      </c>
      <c r="BE184" s="215">
        <f>IF(N184="základní",J184,0)</f>
        <v>0</v>
      </c>
      <c r="BF184" s="215">
        <f>IF(N184="snížená",J184,0)</f>
        <v>0</v>
      </c>
      <c r="BG184" s="215">
        <f>IF(N184="zákl. přenesená",J184,0)</f>
        <v>0</v>
      </c>
      <c r="BH184" s="215">
        <f>IF(N184="sníž. přenesená",J184,0)</f>
        <v>0</v>
      </c>
      <c r="BI184" s="215">
        <f>IF(N184="nulová",J184,0)</f>
        <v>0</v>
      </c>
      <c r="BJ184" s="16" t="s">
        <v>79</v>
      </c>
      <c r="BK184" s="215">
        <f>ROUND(I184*H184,2)</f>
        <v>0</v>
      </c>
      <c r="BL184" s="16" t="s">
        <v>176</v>
      </c>
      <c r="BM184" s="214" t="s">
        <v>385</v>
      </c>
    </row>
    <row r="185" s="2" customFormat="1" ht="16.5" customHeight="1">
      <c r="A185" s="37"/>
      <c r="B185" s="38"/>
      <c r="C185" s="203" t="s">
        <v>258</v>
      </c>
      <c r="D185" s="203" t="s">
        <v>138</v>
      </c>
      <c r="E185" s="204" t="s">
        <v>1015</v>
      </c>
      <c r="F185" s="205" t="s">
        <v>1016</v>
      </c>
      <c r="G185" s="206" t="s">
        <v>996</v>
      </c>
      <c r="H185" s="207">
        <v>1</v>
      </c>
      <c r="I185" s="208"/>
      <c r="J185" s="209">
        <f>ROUND(I185*H185,2)</f>
        <v>0</v>
      </c>
      <c r="K185" s="205" t="s">
        <v>19</v>
      </c>
      <c r="L185" s="43"/>
      <c r="M185" s="210" t="s">
        <v>19</v>
      </c>
      <c r="N185" s="211" t="s">
        <v>42</v>
      </c>
      <c r="O185" s="83"/>
      <c r="P185" s="212">
        <f>O185*H185</f>
        <v>0</v>
      </c>
      <c r="Q185" s="212">
        <v>0</v>
      </c>
      <c r="R185" s="212">
        <f>Q185*H185</f>
        <v>0</v>
      </c>
      <c r="S185" s="212">
        <v>0</v>
      </c>
      <c r="T185" s="213">
        <f>S185*H185</f>
        <v>0</v>
      </c>
      <c r="U185" s="37"/>
      <c r="V185" s="37"/>
      <c r="W185" s="37"/>
      <c r="X185" s="37"/>
      <c r="Y185" s="37"/>
      <c r="Z185" s="37"/>
      <c r="AA185" s="37"/>
      <c r="AB185" s="37"/>
      <c r="AC185" s="37"/>
      <c r="AD185" s="37"/>
      <c r="AE185" s="37"/>
      <c r="AR185" s="214" t="s">
        <v>176</v>
      </c>
      <c r="AT185" s="214" t="s">
        <v>138</v>
      </c>
      <c r="AU185" s="214" t="s">
        <v>81</v>
      </c>
      <c r="AY185" s="16" t="s">
        <v>136</v>
      </c>
      <c r="BE185" s="215">
        <f>IF(N185="základní",J185,0)</f>
        <v>0</v>
      </c>
      <c r="BF185" s="215">
        <f>IF(N185="snížená",J185,0)</f>
        <v>0</v>
      </c>
      <c r="BG185" s="215">
        <f>IF(N185="zákl. přenesená",J185,0)</f>
        <v>0</v>
      </c>
      <c r="BH185" s="215">
        <f>IF(N185="sníž. přenesená",J185,0)</f>
        <v>0</v>
      </c>
      <c r="BI185" s="215">
        <f>IF(N185="nulová",J185,0)</f>
        <v>0</v>
      </c>
      <c r="BJ185" s="16" t="s">
        <v>79</v>
      </c>
      <c r="BK185" s="215">
        <f>ROUND(I185*H185,2)</f>
        <v>0</v>
      </c>
      <c r="BL185" s="16" t="s">
        <v>176</v>
      </c>
      <c r="BM185" s="214" t="s">
        <v>389</v>
      </c>
    </row>
    <row r="186" s="2" customFormat="1" ht="16.5" customHeight="1">
      <c r="A186" s="37"/>
      <c r="B186" s="38"/>
      <c r="C186" s="203" t="s">
        <v>391</v>
      </c>
      <c r="D186" s="203" t="s">
        <v>138</v>
      </c>
      <c r="E186" s="204" t="s">
        <v>1017</v>
      </c>
      <c r="F186" s="205" t="s">
        <v>1018</v>
      </c>
      <c r="G186" s="206" t="s">
        <v>996</v>
      </c>
      <c r="H186" s="207">
        <v>5</v>
      </c>
      <c r="I186" s="208"/>
      <c r="J186" s="209">
        <f>ROUND(I186*H186,2)</f>
        <v>0</v>
      </c>
      <c r="K186" s="205" t="s">
        <v>19</v>
      </c>
      <c r="L186" s="43"/>
      <c r="M186" s="210" t="s">
        <v>19</v>
      </c>
      <c r="N186" s="211" t="s">
        <v>42</v>
      </c>
      <c r="O186" s="83"/>
      <c r="P186" s="212">
        <f>O186*H186</f>
        <v>0</v>
      </c>
      <c r="Q186" s="212">
        <v>0</v>
      </c>
      <c r="R186" s="212">
        <f>Q186*H186</f>
        <v>0</v>
      </c>
      <c r="S186" s="212">
        <v>0</v>
      </c>
      <c r="T186" s="213">
        <f>S186*H186</f>
        <v>0</v>
      </c>
      <c r="U186" s="37"/>
      <c r="V186" s="37"/>
      <c r="W186" s="37"/>
      <c r="X186" s="37"/>
      <c r="Y186" s="37"/>
      <c r="Z186" s="37"/>
      <c r="AA186" s="37"/>
      <c r="AB186" s="37"/>
      <c r="AC186" s="37"/>
      <c r="AD186" s="37"/>
      <c r="AE186" s="37"/>
      <c r="AR186" s="214" t="s">
        <v>176</v>
      </c>
      <c r="AT186" s="214" t="s">
        <v>138</v>
      </c>
      <c r="AU186" s="214" t="s">
        <v>81</v>
      </c>
      <c r="AY186" s="16" t="s">
        <v>136</v>
      </c>
      <c r="BE186" s="215">
        <f>IF(N186="základní",J186,0)</f>
        <v>0</v>
      </c>
      <c r="BF186" s="215">
        <f>IF(N186="snížená",J186,0)</f>
        <v>0</v>
      </c>
      <c r="BG186" s="215">
        <f>IF(N186="zákl. přenesená",J186,0)</f>
        <v>0</v>
      </c>
      <c r="BH186" s="215">
        <f>IF(N186="sníž. přenesená",J186,0)</f>
        <v>0</v>
      </c>
      <c r="BI186" s="215">
        <f>IF(N186="nulová",J186,0)</f>
        <v>0</v>
      </c>
      <c r="BJ186" s="16" t="s">
        <v>79</v>
      </c>
      <c r="BK186" s="215">
        <f>ROUND(I186*H186,2)</f>
        <v>0</v>
      </c>
      <c r="BL186" s="16" t="s">
        <v>176</v>
      </c>
      <c r="BM186" s="214" t="s">
        <v>394</v>
      </c>
    </row>
    <row r="187" s="12" customFormat="1" ht="22.8" customHeight="1">
      <c r="A187" s="12"/>
      <c r="B187" s="187"/>
      <c r="C187" s="188"/>
      <c r="D187" s="189" t="s">
        <v>70</v>
      </c>
      <c r="E187" s="201" t="s">
        <v>303</v>
      </c>
      <c r="F187" s="201" t="s">
        <v>304</v>
      </c>
      <c r="G187" s="188"/>
      <c r="H187" s="188"/>
      <c r="I187" s="191"/>
      <c r="J187" s="202">
        <f>BK187</f>
        <v>0</v>
      </c>
      <c r="K187" s="188"/>
      <c r="L187" s="193"/>
      <c r="M187" s="194"/>
      <c r="N187" s="195"/>
      <c r="O187" s="195"/>
      <c r="P187" s="196">
        <f>SUM(P188:P195)</f>
        <v>0</v>
      </c>
      <c r="Q187" s="195"/>
      <c r="R187" s="196">
        <f>SUM(R188:R195)</f>
        <v>0</v>
      </c>
      <c r="S187" s="195"/>
      <c r="T187" s="197">
        <f>SUM(T188:T195)</f>
        <v>0</v>
      </c>
      <c r="U187" s="12"/>
      <c r="V187" s="12"/>
      <c r="W187" s="12"/>
      <c r="X187" s="12"/>
      <c r="Y187" s="12"/>
      <c r="Z187" s="12"/>
      <c r="AA187" s="12"/>
      <c r="AB187" s="12"/>
      <c r="AC187" s="12"/>
      <c r="AD187" s="12"/>
      <c r="AE187" s="12"/>
      <c r="AR187" s="198" t="s">
        <v>81</v>
      </c>
      <c r="AT187" s="199" t="s">
        <v>70</v>
      </c>
      <c r="AU187" s="199" t="s">
        <v>79</v>
      </c>
      <c r="AY187" s="198" t="s">
        <v>136</v>
      </c>
      <c r="BK187" s="200">
        <f>SUM(BK188:BK195)</f>
        <v>0</v>
      </c>
    </row>
    <row r="188" s="2" customFormat="1" ht="16.5" customHeight="1">
      <c r="A188" s="37"/>
      <c r="B188" s="38"/>
      <c r="C188" s="203" t="s">
        <v>262</v>
      </c>
      <c r="D188" s="203" t="s">
        <v>138</v>
      </c>
      <c r="E188" s="204" t="s">
        <v>1019</v>
      </c>
      <c r="F188" s="205" t="s">
        <v>1020</v>
      </c>
      <c r="G188" s="206" t="s">
        <v>906</v>
      </c>
      <c r="H188" s="207">
        <v>3</v>
      </c>
      <c r="I188" s="208"/>
      <c r="J188" s="209">
        <f>ROUND(I188*H188,2)</f>
        <v>0</v>
      </c>
      <c r="K188" s="205" t="s">
        <v>19</v>
      </c>
      <c r="L188" s="43"/>
      <c r="M188" s="210" t="s">
        <v>19</v>
      </c>
      <c r="N188" s="211" t="s">
        <v>42</v>
      </c>
      <c r="O188" s="83"/>
      <c r="P188" s="212">
        <f>O188*H188</f>
        <v>0</v>
      </c>
      <c r="Q188" s="212">
        <v>0</v>
      </c>
      <c r="R188" s="212">
        <f>Q188*H188</f>
        <v>0</v>
      </c>
      <c r="S188" s="212">
        <v>0</v>
      </c>
      <c r="T188" s="213">
        <f>S188*H188</f>
        <v>0</v>
      </c>
      <c r="U188" s="37"/>
      <c r="V188" s="37"/>
      <c r="W188" s="37"/>
      <c r="X188" s="37"/>
      <c r="Y188" s="37"/>
      <c r="Z188" s="37"/>
      <c r="AA188" s="37"/>
      <c r="AB188" s="37"/>
      <c r="AC188" s="37"/>
      <c r="AD188" s="37"/>
      <c r="AE188" s="37"/>
      <c r="AR188" s="214" t="s">
        <v>176</v>
      </c>
      <c r="AT188" s="214" t="s">
        <v>138</v>
      </c>
      <c r="AU188" s="214" t="s">
        <v>81</v>
      </c>
      <c r="AY188" s="16" t="s">
        <v>136</v>
      </c>
      <c r="BE188" s="215">
        <f>IF(N188="základní",J188,0)</f>
        <v>0</v>
      </c>
      <c r="BF188" s="215">
        <f>IF(N188="snížená",J188,0)</f>
        <v>0</v>
      </c>
      <c r="BG188" s="215">
        <f>IF(N188="zákl. přenesená",J188,0)</f>
        <v>0</v>
      </c>
      <c r="BH188" s="215">
        <f>IF(N188="sníž. přenesená",J188,0)</f>
        <v>0</v>
      </c>
      <c r="BI188" s="215">
        <f>IF(N188="nulová",J188,0)</f>
        <v>0</v>
      </c>
      <c r="BJ188" s="16" t="s">
        <v>79</v>
      </c>
      <c r="BK188" s="215">
        <f>ROUND(I188*H188,2)</f>
        <v>0</v>
      </c>
      <c r="BL188" s="16" t="s">
        <v>176</v>
      </c>
      <c r="BM188" s="214" t="s">
        <v>398</v>
      </c>
    </row>
    <row r="189" s="2" customFormat="1" ht="16.5" customHeight="1">
      <c r="A189" s="37"/>
      <c r="B189" s="38"/>
      <c r="C189" s="203" t="s">
        <v>400</v>
      </c>
      <c r="D189" s="203" t="s">
        <v>138</v>
      </c>
      <c r="E189" s="204" t="s">
        <v>1021</v>
      </c>
      <c r="F189" s="205" t="s">
        <v>1022</v>
      </c>
      <c r="G189" s="206" t="s">
        <v>906</v>
      </c>
      <c r="H189" s="207">
        <v>2</v>
      </c>
      <c r="I189" s="208"/>
      <c r="J189" s="209">
        <f>ROUND(I189*H189,2)</f>
        <v>0</v>
      </c>
      <c r="K189" s="205" t="s">
        <v>19</v>
      </c>
      <c r="L189" s="43"/>
      <c r="M189" s="210" t="s">
        <v>19</v>
      </c>
      <c r="N189" s="211" t="s">
        <v>42</v>
      </c>
      <c r="O189" s="83"/>
      <c r="P189" s="212">
        <f>O189*H189</f>
        <v>0</v>
      </c>
      <c r="Q189" s="212">
        <v>0</v>
      </c>
      <c r="R189" s="212">
        <f>Q189*H189</f>
        <v>0</v>
      </c>
      <c r="S189" s="212">
        <v>0</v>
      </c>
      <c r="T189" s="213">
        <f>S189*H189</f>
        <v>0</v>
      </c>
      <c r="U189" s="37"/>
      <c r="V189" s="37"/>
      <c r="W189" s="37"/>
      <c r="X189" s="37"/>
      <c r="Y189" s="37"/>
      <c r="Z189" s="37"/>
      <c r="AA189" s="37"/>
      <c r="AB189" s="37"/>
      <c r="AC189" s="37"/>
      <c r="AD189" s="37"/>
      <c r="AE189" s="37"/>
      <c r="AR189" s="214" t="s">
        <v>176</v>
      </c>
      <c r="AT189" s="214" t="s">
        <v>138</v>
      </c>
      <c r="AU189" s="214" t="s">
        <v>81</v>
      </c>
      <c r="AY189" s="16" t="s">
        <v>136</v>
      </c>
      <c r="BE189" s="215">
        <f>IF(N189="základní",J189,0)</f>
        <v>0</v>
      </c>
      <c r="BF189" s="215">
        <f>IF(N189="snížená",J189,0)</f>
        <v>0</v>
      </c>
      <c r="BG189" s="215">
        <f>IF(N189="zákl. přenesená",J189,0)</f>
        <v>0</v>
      </c>
      <c r="BH189" s="215">
        <f>IF(N189="sníž. přenesená",J189,0)</f>
        <v>0</v>
      </c>
      <c r="BI189" s="215">
        <f>IF(N189="nulová",J189,0)</f>
        <v>0</v>
      </c>
      <c r="BJ189" s="16" t="s">
        <v>79</v>
      </c>
      <c r="BK189" s="215">
        <f>ROUND(I189*H189,2)</f>
        <v>0</v>
      </c>
      <c r="BL189" s="16" t="s">
        <v>176</v>
      </c>
      <c r="BM189" s="214" t="s">
        <v>403</v>
      </c>
    </row>
    <row r="190" s="2" customFormat="1" ht="24.15" customHeight="1">
      <c r="A190" s="37"/>
      <c r="B190" s="38"/>
      <c r="C190" s="203" t="s">
        <v>267</v>
      </c>
      <c r="D190" s="203" t="s">
        <v>138</v>
      </c>
      <c r="E190" s="204" t="s">
        <v>1023</v>
      </c>
      <c r="F190" s="205" t="s">
        <v>1024</v>
      </c>
      <c r="G190" s="206" t="s">
        <v>906</v>
      </c>
      <c r="H190" s="207">
        <v>4</v>
      </c>
      <c r="I190" s="208"/>
      <c r="J190" s="209">
        <f>ROUND(I190*H190,2)</f>
        <v>0</v>
      </c>
      <c r="K190" s="205" t="s">
        <v>19</v>
      </c>
      <c r="L190" s="43"/>
      <c r="M190" s="210" t="s">
        <v>19</v>
      </c>
      <c r="N190" s="211" t="s">
        <v>42</v>
      </c>
      <c r="O190" s="83"/>
      <c r="P190" s="212">
        <f>O190*H190</f>
        <v>0</v>
      </c>
      <c r="Q190" s="212">
        <v>0</v>
      </c>
      <c r="R190" s="212">
        <f>Q190*H190</f>
        <v>0</v>
      </c>
      <c r="S190" s="212">
        <v>0</v>
      </c>
      <c r="T190" s="213">
        <f>S190*H190</f>
        <v>0</v>
      </c>
      <c r="U190" s="37"/>
      <c r="V190" s="37"/>
      <c r="W190" s="37"/>
      <c r="X190" s="37"/>
      <c r="Y190" s="37"/>
      <c r="Z190" s="37"/>
      <c r="AA190" s="37"/>
      <c r="AB190" s="37"/>
      <c r="AC190" s="37"/>
      <c r="AD190" s="37"/>
      <c r="AE190" s="37"/>
      <c r="AR190" s="214" t="s">
        <v>176</v>
      </c>
      <c r="AT190" s="214" t="s">
        <v>138</v>
      </c>
      <c r="AU190" s="214" t="s">
        <v>81</v>
      </c>
      <c r="AY190" s="16" t="s">
        <v>136</v>
      </c>
      <c r="BE190" s="215">
        <f>IF(N190="základní",J190,0)</f>
        <v>0</v>
      </c>
      <c r="BF190" s="215">
        <f>IF(N190="snížená",J190,0)</f>
        <v>0</v>
      </c>
      <c r="BG190" s="215">
        <f>IF(N190="zákl. přenesená",J190,0)</f>
        <v>0</v>
      </c>
      <c r="BH190" s="215">
        <f>IF(N190="sníž. přenesená",J190,0)</f>
        <v>0</v>
      </c>
      <c r="BI190" s="215">
        <f>IF(N190="nulová",J190,0)</f>
        <v>0</v>
      </c>
      <c r="BJ190" s="16" t="s">
        <v>79</v>
      </c>
      <c r="BK190" s="215">
        <f>ROUND(I190*H190,2)</f>
        <v>0</v>
      </c>
      <c r="BL190" s="16" t="s">
        <v>176</v>
      </c>
      <c r="BM190" s="214" t="s">
        <v>407</v>
      </c>
    </row>
    <row r="191" s="2" customFormat="1" ht="16.5" customHeight="1">
      <c r="A191" s="37"/>
      <c r="B191" s="38"/>
      <c r="C191" s="203" t="s">
        <v>409</v>
      </c>
      <c r="D191" s="203" t="s">
        <v>138</v>
      </c>
      <c r="E191" s="204" t="s">
        <v>1025</v>
      </c>
      <c r="F191" s="205" t="s">
        <v>1026</v>
      </c>
      <c r="G191" s="206" t="s">
        <v>906</v>
      </c>
      <c r="H191" s="207">
        <v>1</v>
      </c>
      <c r="I191" s="208"/>
      <c r="J191" s="209">
        <f>ROUND(I191*H191,2)</f>
        <v>0</v>
      </c>
      <c r="K191" s="205" t="s">
        <v>19</v>
      </c>
      <c r="L191" s="43"/>
      <c r="M191" s="210" t="s">
        <v>19</v>
      </c>
      <c r="N191" s="211" t="s">
        <v>42</v>
      </c>
      <c r="O191" s="83"/>
      <c r="P191" s="212">
        <f>O191*H191</f>
        <v>0</v>
      </c>
      <c r="Q191" s="212">
        <v>0</v>
      </c>
      <c r="R191" s="212">
        <f>Q191*H191</f>
        <v>0</v>
      </c>
      <c r="S191" s="212">
        <v>0</v>
      </c>
      <c r="T191" s="213">
        <f>S191*H191</f>
        <v>0</v>
      </c>
      <c r="U191" s="37"/>
      <c r="V191" s="37"/>
      <c r="W191" s="37"/>
      <c r="X191" s="37"/>
      <c r="Y191" s="37"/>
      <c r="Z191" s="37"/>
      <c r="AA191" s="37"/>
      <c r="AB191" s="37"/>
      <c r="AC191" s="37"/>
      <c r="AD191" s="37"/>
      <c r="AE191" s="37"/>
      <c r="AR191" s="214" t="s">
        <v>176</v>
      </c>
      <c r="AT191" s="214" t="s">
        <v>138</v>
      </c>
      <c r="AU191" s="214" t="s">
        <v>81</v>
      </c>
      <c r="AY191" s="16" t="s">
        <v>136</v>
      </c>
      <c r="BE191" s="215">
        <f>IF(N191="základní",J191,0)</f>
        <v>0</v>
      </c>
      <c r="BF191" s="215">
        <f>IF(N191="snížená",J191,0)</f>
        <v>0</v>
      </c>
      <c r="BG191" s="215">
        <f>IF(N191="zákl. přenesená",J191,0)</f>
        <v>0</v>
      </c>
      <c r="BH191" s="215">
        <f>IF(N191="sníž. přenesená",J191,0)</f>
        <v>0</v>
      </c>
      <c r="BI191" s="215">
        <f>IF(N191="nulová",J191,0)</f>
        <v>0</v>
      </c>
      <c r="BJ191" s="16" t="s">
        <v>79</v>
      </c>
      <c r="BK191" s="215">
        <f>ROUND(I191*H191,2)</f>
        <v>0</v>
      </c>
      <c r="BL191" s="16" t="s">
        <v>176</v>
      </c>
      <c r="BM191" s="214" t="s">
        <v>412</v>
      </c>
    </row>
    <row r="192" s="2" customFormat="1" ht="16.5" customHeight="1">
      <c r="A192" s="37"/>
      <c r="B192" s="38"/>
      <c r="C192" s="203" t="s">
        <v>275</v>
      </c>
      <c r="D192" s="203" t="s">
        <v>138</v>
      </c>
      <c r="E192" s="204" t="s">
        <v>1027</v>
      </c>
      <c r="F192" s="205" t="s">
        <v>1028</v>
      </c>
      <c r="G192" s="206" t="s">
        <v>906</v>
      </c>
      <c r="H192" s="207">
        <v>3</v>
      </c>
      <c r="I192" s="208"/>
      <c r="J192" s="209">
        <f>ROUND(I192*H192,2)</f>
        <v>0</v>
      </c>
      <c r="K192" s="205" t="s">
        <v>19</v>
      </c>
      <c r="L192" s="43"/>
      <c r="M192" s="210" t="s">
        <v>19</v>
      </c>
      <c r="N192" s="211" t="s">
        <v>42</v>
      </c>
      <c r="O192" s="83"/>
      <c r="P192" s="212">
        <f>O192*H192</f>
        <v>0</v>
      </c>
      <c r="Q192" s="212">
        <v>0</v>
      </c>
      <c r="R192" s="212">
        <f>Q192*H192</f>
        <v>0</v>
      </c>
      <c r="S192" s="212">
        <v>0</v>
      </c>
      <c r="T192" s="213">
        <f>S192*H192</f>
        <v>0</v>
      </c>
      <c r="U192" s="37"/>
      <c r="V192" s="37"/>
      <c r="W192" s="37"/>
      <c r="X192" s="37"/>
      <c r="Y192" s="37"/>
      <c r="Z192" s="37"/>
      <c r="AA192" s="37"/>
      <c r="AB192" s="37"/>
      <c r="AC192" s="37"/>
      <c r="AD192" s="37"/>
      <c r="AE192" s="37"/>
      <c r="AR192" s="214" t="s">
        <v>176</v>
      </c>
      <c r="AT192" s="214" t="s">
        <v>138</v>
      </c>
      <c r="AU192" s="214" t="s">
        <v>81</v>
      </c>
      <c r="AY192" s="16" t="s">
        <v>136</v>
      </c>
      <c r="BE192" s="215">
        <f>IF(N192="základní",J192,0)</f>
        <v>0</v>
      </c>
      <c r="BF192" s="215">
        <f>IF(N192="snížená",J192,0)</f>
        <v>0</v>
      </c>
      <c r="BG192" s="215">
        <f>IF(N192="zákl. přenesená",J192,0)</f>
        <v>0</v>
      </c>
      <c r="BH192" s="215">
        <f>IF(N192="sníž. přenesená",J192,0)</f>
        <v>0</v>
      </c>
      <c r="BI192" s="215">
        <f>IF(N192="nulová",J192,0)</f>
        <v>0</v>
      </c>
      <c r="BJ192" s="16" t="s">
        <v>79</v>
      </c>
      <c r="BK192" s="215">
        <f>ROUND(I192*H192,2)</f>
        <v>0</v>
      </c>
      <c r="BL192" s="16" t="s">
        <v>176</v>
      </c>
      <c r="BM192" s="214" t="s">
        <v>416</v>
      </c>
    </row>
    <row r="193" s="2" customFormat="1" ht="16.5" customHeight="1">
      <c r="A193" s="37"/>
      <c r="B193" s="38"/>
      <c r="C193" s="203" t="s">
        <v>418</v>
      </c>
      <c r="D193" s="203" t="s">
        <v>138</v>
      </c>
      <c r="E193" s="204" t="s">
        <v>1029</v>
      </c>
      <c r="F193" s="205" t="s">
        <v>1030</v>
      </c>
      <c r="G193" s="206" t="s">
        <v>906</v>
      </c>
      <c r="H193" s="207">
        <v>2</v>
      </c>
      <c r="I193" s="208"/>
      <c r="J193" s="209">
        <f>ROUND(I193*H193,2)</f>
        <v>0</v>
      </c>
      <c r="K193" s="205" t="s">
        <v>19</v>
      </c>
      <c r="L193" s="43"/>
      <c r="M193" s="210" t="s">
        <v>19</v>
      </c>
      <c r="N193" s="211" t="s">
        <v>42</v>
      </c>
      <c r="O193" s="83"/>
      <c r="P193" s="212">
        <f>O193*H193</f>
        <v>0</v>
      </c>
      <c r="Q193" s="212">
        <v>0</v>
      </c>
      <c r="R193" s="212">
        <f>Q193*H193</f>
        <v>0</v>
      </c>
      <c r="S193" s="212">
        <v>0</v>
      </c>
      <c r="T193" s="213">
        <f>S193*H193</f>
        <v>0</v>
      </c>
      <c r="U193" s="37"/>
      <c r="V193" s="37"/>
      <c r="W193" s="37"/>
      <c r="X193" s="37"/>
      <c r="Y193" s="37"/>
      <c r="Z193" s="37"/>
      <c r="AA193" s="37"/>
      <c r="AB193" s="37"/>
      <c r="AC193" s="37"/>
      <c r="AD193" s="37"/>
      <c r="AE193" s="37"/>
      <c r="AR193" s="214" t="s">
        <v>176</v>
      </c>
      <c r="AT193" s="214" t="s">
        <v>138</v>
      </c>
      <c r="AU193" s="214" t="s">
        <v>81</v>
      </c>
      <c r="AY193" s="16" t="s">
        <v>136</v>
      </c>
      <c r="BE193" s="215">
        <f>IF(N193="základní",J193,0)</f>
        <v>0</v>
      </c>
      <c r="BF193" s="215">
        <f>IF(N193="snížená",J193,0)</f>
        <v>0</v>
      </c>
      <c r="BG193" s="215">
        <f>IF(N193="zákl. přenesená",J193,0)</f>
        <v>0</v>
      </c>
      <c r="BH193" s="215">
        <f>IF(N193="sníž. přenesená",J193,0)</f>
        <v>0</v>
      </c>
      <c r="BI193" s="215">
        <f>IF(N193="nulová",J193,0)</f>
        <v>0</v>
      </c>
      <c r="BJ193" s="16" t="s">
        <v>79</v>
      </c>
      <c r="BK193" s="215">
        <f>ROUND(I193*H193,2)</f>
        <v>0</v>
      </c>
      <c r="BL193" s="16" t="s">
        <v>176</v>
      </c>
      <c r="BM193" s="214" t="s">
        <v>421</v>
      </c>
    </row>
    <row r="194" s="2" customFormat="1" ht="16.5" customHeight="1">
      <c r="A194" s="37"/>
      <c r="B194" s="38"/>
      <c r="C194" s="203" t="s">
        <v>279</v>
      </c>
      <c r="D194" s="203" t="s">
        <v>138</v>
      </c>
      <c r="E194" s="204" t="s">
        <v>1031</v>
      </c>
      <c r="F194" s="205" t="s">
        <v>1032</v>
      </c>
      <c r="G194" s="206" t="s">
        <v>906</v>
      </c>
      <c r="H194" s="207">
        <v>1</v>
      </c>
      <c r="I194" s="208"/>
      <c r="J194" s="209">
        <f>ROUND(I194*H194,2)</f>
        <v>0</v>
      </c>
      <c r="K194" s="205" t="s">
        <v>19</v>
      </c>
      <c r="L194" s="43"/>
      <c r="M194" s="210" t="s">
        <v>19</v>
      </c>
      <c r="N194" s="211" t="s">
        <v>42</v>
      </c>
      <c r="O194" s="83"/>
      <c r="P194" s="212">
        <f>O194*H194</f>
        <v>0</v>
      </c>
      <c r="Q194" s="212">
        <v>0</v>
      </c>
      <c r="R194" s="212">
        <f>Q194*H194</f>
        <v>0</v>
      </c>
      <c r="S194" s="212">
        <v>0</v>
      </c>
      <c r="T194" s="213">
        <f>S194*H194</f>
        <v>0</v>
      </c>
      <c r="U194" s="37"/>
      <c r="V194" s="37"/>
      <c r="W194" s="37"/>
      <c r="X194" s="37"/>
      <c r="Y194" s="37"/>
      <c r="Z194" s="37"/>
      <c r="AA194" s="37"/>
      <c r="AB194" s="37"/>
      <c r="AC194" s="37"/>
      <c r="AD194" s="37"/>
      <c r="AE194" s="37"/>
      <c r="AR194" s="214" t="s">
        <v>176</v>
      </c>
      <c r="AT194" s="214" t="s">
        <v>138</v>
      </c>
      <c r="AU194" s="214" t="s">
        <v>81</v>
      </c>
      <c r="AY194" s="16" t="s">
        <v>136</v>
      </c>
      <c r="BE194" s="215">
        <f>IF(N194="základní",J194,0)</f>
        <v>0</v>
      </c>
      <c r="BF194" s="215">
        <f>IF(N194="snížená",J194,0)</f>
        <v>0</v>
      </c>
      <c r="BG194" s="215">
        <f>IF(N194="zákl. přenesená",J194,0)</f>
        <v>0</v>
      </c>
      <c r="BH194" s="215">
        <f>IF(N194="sníž. přenesená",J194,0)</f>
        <v>0</v>
      </c>
      <c r="BI194" s="215">
        <f>IF(N194="nulová",J194,0)</f>
        <v>0</v>
      </c>
      <c r="BJ194" s="16" t="s">
        <v>79</v>
      </c>
      <c r="BK194" s="215">
        <f>ROUND(I194*H194,2)</f>
        <v>0</v>
      </c>
      <c r="BL194" s="16" t="s">
        <v>176</v>
      </c>
      <c r="BM194" s="214" t="s">
        <v>427</v>
      </c>
    </row>
    <row r="195" s="2" customFormat="1" ht="16.5" customHeight="1">
      <c r="A195" s="37"/>
      <c r="B195" s="38"/>
      <c r="C195" s="203" t="s">
        <v>429</v>
      </c>
      <c r="D195" s="203" t="s">
        <v>138</v>
      </c>
      <c r="E195" s="204" t="s">
        <v>1033</v>
      </c>
      <c r="F195" s="205" t="s">
        <v>1034</v>
      </c>
      <c r="G195" s="206" t="s">
        <v>906</v>
      </c>
      <c r="H195" s="207">
        <v>3</v>
      </c>
      <c r="I195" s="208"/>
      <c r="J195" s="209">
        <f>ROUND(I195*H195,2)</f>
        <v>0</v>
      </c>
      <c r="K195" s="205" t="s">
        <v>19</v>
      </c>
      <c r="L195" s="43"/>
      <c r="M195" s="210" t="s">
        <v>19</v>
      </c>
      <c r="N195" s="211" t="s">
        <v>42</v>
      </c>
      <c r="O195" s="83"/>
      <c r="P195" s="212">
        <f>O195*H195</f>
        <v>0</v>
      </c>
      <c r="Q195" s="212">
        <v>0</v>
      </c>
      <c r="R195" s="212">
        <f>Q195*H195</f>
        <v>0</v>
      </c>
      <c r="S195" s="212">
        <v>0</v>
      </c>
      <c r="T195" s="213">
        <f>S195*H195</f>
        <v>0</v>
      </c>
      <c r="U195" s="37"/>
      <c r="V195" s="37"/>
      <c r="W195" s="37"/>
      <c r="X195" s="37"/>
      <c r="Y195" s="37"/>
      <c r="Z195" s="37"/>
      <c r="AA195" s="37"/>
      <c r="AB195" s="37"/>
      <c r="AC195" s="37"/>
      <c r="AD195" s="37"/>
      <c r="AE195" s="37"/>
      <c r="AR195" s="214" t="s">
        <v>176</v>
      </c>
      <c r="AT195" s="214" t="s">
        <v>138</v>
      </c>
      <c r="AU195" s="214" t="s">
        <v>81</v>
      </c>
      <c r="AY195" s="16" t="s">
        <v>136</v>
      </c>
      <c r="BE195" s="215">
        <f>IF(N195="základní",J195,0)</f>
        <v>0</v>
      </c>
      <c r="BF195" s="215">
        <f>IF(N195="snížená",J195,0)</f>
        <v>0</v>
      </c>
      <c r="BG195" s="215">
        <f>IF(N195="zákl. přenesená",J195,0)</f>
        <v>0</v>
      </c>
      <c r="BH195" s="215">
        <f>IF(N195="sníž. přenesená",J195,0)</f>
        <v>0</v>
      </c>
      <c r="BI195" s="215">
        <f>IF(N195="nulová",J195,0)</f>
        <v>0</v>
      </c>
      <c r="BJ195" s="16" t="s">
        <v>79</v>
      </c>
      <c r="BK195" s="215">
        <f>ROUND(I195*H195,2)</f>
        <v>0</v>
      </c>
      <c r="BL195" s="16" t="s">
        <v>176</v>
      </c>
      <c r="BM195" s="214" t="s">
        <v>432</v>
      </c>
    </row>
    <row r="196" s="12" customFormat="1" ht="22.8" customHeight="1">
      <c r="A196" s="12"/>
      <c r="B196" s="187"/>
      <c r="C196" s="188"/>
      <c r="D196" s="189" t="s">
        <v>70</v>
      </c>
      <c r="E196" s="201" t="s">
        <v>346</v>
      </c>
      <c r="F196" s="201" t="s">
        <v>1035</v>
      </c>
      <c r="G196" s="188"/>
      <c r="H196" s="188"/>
      <c r="I196" s="191"/>
      <c r="J196" s="202">
        <f>BK196</f>
        <v>0</v>
      </c>
      <c r="K196" s="188"/>
      <c r="L196" s="193"/>
      <c r="M196" s="194"/>
      <c r="N196" s="195"/>
      <c r="O196" s="195"/>
      <c r="P196" s="196">
        <f>SUM(P197:P210)</f>
        <v>0</v>
      </c>
      <c r="Q196" s="195"/>
      <c r="R196" s="196">
        <f>SUM(R197:R210)</f>
        <v>0</v>
      </c>
      <c r="S196" s="195"/>
      <c r="T196" s="197">
        <f>SUM(T197:T210)</f>
        <v>0</v>
      </c>
      <c r="U196" s="12"/>
      <c r="V196" s="12"/>
      <c r="W196" s="12"/>
      <c r="X196" s="12"/>
      <c r="Y196" s="12"/>
      <c r="Z196" s="12"/>
      <c r="AA196" s="12"/>
      <c r="AB196" s="12"/>
      <c r="AC196" s="12"/>
      <c r="AD196" s="12"/>
      <c r="AE196" s="12"/>
      <c r="AR196" s="198" t="s">
        <v>81</v>
      </c>
      <c r="AT196" s="199" t="s">
        <v>70</v>
      </c>
      <c r="AU196" s="199" t="s">
        <v>79</v>
      </c>
      <c r="AY196" s="198" t="s">
        <v>136</v>
      </c>
      <c r="BK196" s="200">
        <f>SUM(BK197:BK210)</f>
        <v>0</v>
      </c>
    </row>
    <row r="197" s="2" customFormat="1" ht="16.5" customHeight="1">
      <c r="A197" s="37"/>
      <c r="B197" s="38"/>
      <c r="C197" s="203" t="s">
        <v>284</v>
      </c>
      <c r="D197" s="203" t="s">
        <v>138</v>
      </c>
      <c r="E197" s="204" t="s">
        <v>1036</v>
      </c>
      <c r="F197" s="205" t="s">
        <v>1037</v>
      </c>
      <c r="G197" s="206" t="s">
        <v>906</v>
      </c>
      <c r="H197" s="207">
        <v>1</v>
      </c>
      <c r="I197" s="208"/>
      <c r="J197" s="209">
        <f>ROUND(I197*H197,2)</f>
        <v>0</v>
      </c>
      <c r="K197" s="205" t="s">
        <v>19</v>
      </c>
      <c r="L197" s="43"/>
      <c r="M197" s="210" t="s">
        <v>19</v>
      </c>
      <c r="N197" s="211" t="s">
        <v>42</v>
      </c>
      <c r="O197" s="83"/>
      <c r="P197" s="212">
        <f>O197*H197</f>
        <v>0</v>
      </c>
      <c r="Q197" s="212">
        <v>0</v>
      </c>
      <c r="R197" s="212">
        <f>Q197*H197</f>
        <v>0</v>
      </c>
      <c r="S197" s="212">
        <v>0</v>
      </c>
      <c r="T197" s="213">
        <f>S197*H197</f>
        <v>0</v>
      </c>
      <c r="U197" s="37"/>
      <c r="V197" s="37"/>
      <c r="W197" s="37"/>
      <c r="X197" s="37"/>
      <c r="Y197" s="37"/>
      <c r="Z197" s="37"/>
      <c r="AA197" s="37"/>
      <c r="AB197" s="37"/>
      <c r="AC197" s="37"/>
      <c r="AD197" s="37"/>
      <c r="AE197" s="37"/>
      <c r="AR197" s="214" t="s">
        <v>176</v>
      </c>
      <c r="AT197" s="214" t="s">
        <v>138</v>
      </c>
      <c r="AU197" s="214" t="s">
        <v>81</v>
      </c>
      <c r="AY197" s="16" t="s">
        <v>136</v>
      </c>
      <c r="BE197" s="215">
        <f>IF(N197="základní",J197,0)</f>
        <v>0</v>
      </c>
      <c r="BF197" s="215">
        <f>IF(N197="snížená",J197,0)</f>
        <v>0</v>
      </c>
      <c r="BG197" s="215">
        <f>IF(N197="zákl. přenesená",J197,0)</f>
        <v>0</v>
      </c>
      <c r="BH197" s="215">
        <f>IF(N197="sníž. přenesená",J197,0)</f>
        <v>0</v>
      </c>
      <c r="BI197" s="215">
        <f>IF(N197="nulová",J197,0)</f>
        <v>0</v>
      </c>
      <c r="BJ197" s="16" t="s">
        <v>79</v>
      </c>
      <c r="BK197" s="215">
        <f>ROUND(I197*H197,2)</f>
        <v>0</v>
      </c>
      <c r="BL197" s="16" t="s">
        <v>176</v>
      </c>
      <c r="BM197" s="214" t="s">
        <v>436</v>
      </c>
    </row>
    <row r="198" s="2" customFormat="1" ht="16.5" customHeight="1">
      <c r="A198" s="37"/>
      <c r="B198" s="38"/>
      <c r="C198" s="203" t="s">
        <v>438</v>
      </c>
      <c r="D198" s="203" t="s">
        <v>138</v>
      </c>
      <c r="E198" s="204" t="s">
        <v>1038</v>
      </c>
      <c r="F198" s="205" t="s">
        <v>1039</v>
      </c>
      <c r="G198" s="206" t="s">
        <v>906</v>
      </c>
      <c r="H198" s="207">
        <v>1</v>
      </c>
      <c r="I198" s="208"/>
      <c r="J198" s="209">
        <f>ROUND(I198*H198,2)</f>
        <v>0</v>
      </c>
      <c r="K198" s="205" t="s">
        <v>19</v>
      </c>
      <c r="L198" s="43"/>
      <c r="M198" s="210" t="s">
        <v>19</v>
      </c>
      <c r="N198" s="211" t="s">
        <v>42</v>
      </c>
      <c r="O198" s="83"/>
      <c r="P198" s="212">
        <f>O198*H198</f>
        <v>0</v>
      </c>
      <c r="Q198" s="212">
        <v>0</v>
      </c>
      <c r="R198" s="212">
        <f>Q198*H198</f>
        <v>0</v>
      </c>
      <c r="S198" s="212">
        <v>0</v>
      </c>
      <c r="T198" s="213">
        <f>S198*H198</f>
        <v>0</v>
      </c>
      <c r="U198" s="37"/>
      <c r="V198" s="37"/>
      <c r="W198" s="37"/>
      <c r="X198" s="37"/>
      <c r="Y198" s="37"/>
      <c r="Z198" s="37"/>
      <c r="AA198" s="37"/>
      <c r="AB198" s="37"/>
      <c r="AC198" s="37"/>
      <c r="AD198" s="37"/>
      <c r="AE198" s="37"/>
      <c r="AR198" s="214" t="s">
        <v>176</v>
      </c>
      <c r="AT198" s="214" t="s">
        <v>138</v>
      </c>
      <c r="AU198" s="214" t="s">
        <v>81</v>
      </c>
      <c r="AY198" s="16" t="s">
        <v>136</v>
      </c>
      <c r="BE198" s="215">
        <f>IF(N198="základní",J198,0)</f>
        <v>0</v>
      </c>
      <c r="BF198" s="215">
        <f>IF(N198="snížená",J198,0)</f>
        <v>0</v>
      </c>
      <c r="BG198" s="215">
        <f>IF(N198="zákl. přenesená",J198,0)</f>
        <v>0</v>
      </c>
      <c r="BH198" s="215">
        <f>IF(N198="sníž. přenesená",J198,0)</f>
        <v>0</v>
      </c>
      <c r="BI198" s="215">
        <f>IF(N198="nulová",J198,0)</f>
        <v>0</v>
      </c>
      <c r="BJ198" s="16" t="s">
        <v>79</v>
      </c>
      <c r="BK198" s="215">
        <f>ROUND(I198*H198,2)</f>
        <v>0</v>
      </c>
      <c r="BL198" s="16" t="s">
        <v>176</v>
      </c>
      <c r="BM198" s="214" t="s">
        <v>441</v>
      </c>
    </row>
    <row r="199" s="2" customFormat="1" ht="16.5" customHeight="1">
      <c r="A199" s="37"/>
      <c r="B199" s="38"/>
      <c r="C199" s="203" t="s">
        <v>289</v>
      </c>
      <c r="D199" s="203" t="s">
        <v>138</v>
      </c>
      <c r="E199" s="204" t="s">
        <v>1040</v>
      </c>
      <c r="F199" s="205" t="s">
        <v>1041</v>
      </c>
      <c r="G199" s="206" t="s">
        <v>906</v>
      </c>
      <c r="H199" s="207">
        <v>11</v>
      </c>
      <c r="I199" s="208"/>
      <c r="J199" s="209">
        <f>ROUND(I199*H199,2)</f>
        <v>0</v>
      </c>
      <c r="K199" s="205" t="s">
        <v>19</v>
      </c>
      <c r="L199" s="43"/>
      <c r="M199" s="210" t="s">
        <v>19</v>
      </c>
      <c r="N199" s="211" t="s">
        <v>42</v>
      </c>
      <c r="O199" s="83"/>
      <c r="P199" s="212">
        <f>O199*H199</f>
        <v>0</v>
      </c>
      <c r="Q199" s="212">
        <v>0</v>
      </c>
      <c r="R199" s="212">
        <f>Q199*H199</f>
        <v>0</v>
      </c>
      <c r="S199" s="212">
        <v>0</v>
      </c>
      <c r="T199" s="213">
        <f>S199*H199</f>
        <v>0</v>
      </c>
      <c r="U199" s="37"/>
      <c r="V199" s="37"/>
      <c r="W199" s="37"/>
      <c r="X199" s="37"/>
      <c r="Y199" s="37"/>
      <c r="Z199" s="37"/>
      <c r="AA199" s="37"/>
      <c r="AB199" s="37"/>
      <c r="AC199" s="37"/>
      <c r="AD199" s="37"/>
      <c r="AE199" s="37"/>
      <c r="AR199" s="214" t="s">
        <v>176</v>
      </c>
      <c r="AT199" s="214" t="s">
        <v>138</v>
      </c>
      <c r="AU199" s="214" t="s">
        <v>81</v>
      </c>
      <c r="AY199" s="16" t="s">
        <v>136</v>
      </c>
      <c r="BE199" s="215">
        <f>IF(N199="základní",J199,0)</f>
        <v>0</v>
      </c>
      <c r="BF199" s="215">
        <f>IF(N199="snížená",J199,0)</f>
        <v>0</v>
      </c>
      <c r="BG199" s="215">
        <f>IF(N199="zákl. přenesená",J199,0)</f>
        <v>0</v>
      </c>
      <c r="BH199" s="215">
        <f>IF(N199="sníž. přenesená",J199,0)</f>
        <v>0</v>
      </c>
      <c r="BI199" s="215">
        <f>IF(N199="nulová",J199,0)</f>
        <v>0</v>
      </c>
      <c r="BJ199" s="16" t="s">
        <v>79</v>
      </c>
      <c r="BK199" s="215">
        <f>ROUND(I199*H199,2)</f>
        <v>0</v>
      </c>
      <c r="BL199" s="16" t="s">
        <v>176</v>
      </c>
      <c r="BM199" s="214" t="s">
        <v>445</v>
      </c>
    </row>
    <row r="200" s="2" customFormat="1" ht="16.5" customHeight="1">
      <c r="A200" s="37"/>
      <c r="B200" s="38"/>
      <c r="C200" s="203" t="s">
        <v>447</v>
      </c>
      <c r="D200" s="203" t="s">
        <v>138</v>
      </c>
      <c r="E200" s="204" t="s">
        <v>1042</v>
      </c>
      <c r="F200" s="205" t="s">
        <v>1043</v>
      </c>
      <c r="G200" s="206" t="s">
        <v>906</v>
      </c>
      <c r="H200" s="207">
        <v>2</v>
      </c>
      <c r="I200" s="208"/>
      <c r="J200" s="209">
        <f>ROUND(I200*H200,2)</f>
        <v>0</v>
      </c>
      <c r="K200" s="205" t="s">
        <v>19</v>
      </c>
      <c r="L200" s="43"/>
      <c r="M200" s="210" t="s">
        <v>19</v>
      </c>
      <c r="N200" s="211" t="s">
        <v>42</v>
      </c>
      <c r="O200" s="83"/>
      <c r="P200" s="212">
        <f>O200*H200</f>
        <v>0</v>
      </c>
      <c r="Q200" s="212">
        <v>0</v>
      </c>
      <c r="R200" s="212">
        <f>Q200*H200</f>
        <v>0</v>
      </c>
      <c r="S200" s="212">
        <v>0</v>
      </c>
      <c r="T200" s="213">
        <f>S200*H200</f>
        <v>0</v>
      </c>
      <c r="U200" s="37"/>
      <c r="V200" s="37"/>
      <c r="W200" s="37"/>
      <c r="X200" s="37"/>
      <c r="Y200" s="37"/>
      <c r="Z200" s="37"/>
      <c r="AA200" s="37"/>
      <c r="AB200" s="37"/>
      <c r="AC200" s="37"/>
      <c r="AD200" s="37"/>
      <c r="AE200" s="37"/>
      <c r="AR200" s="214" t="s">
        <v>176</v>
      </c>
      <c r="AT200" s="214" t="s">
        <v>138</v>
      </c>
      <c r="AU200" s="214" t="s">
        <v>81</v>
      </c>
      <c r="AY200" s="16" t="s">
        <v>136</v>
      </c>
      <c r="BE200" s="215">
        <f>IF(N200="základní",J200,0)</f>
        <v>0</v>
      </c>
      <c r="BF200" s="215">
        <f>IF(N200="snížená",J200,0)</f>
        <v>0</v>
      </c>
      <c r="BG200" s="215">
        <f>IF(N200="zákl. přenesená",J200,0)</f>
        <v>0</v>
      </c>
      <c r="BH200" s="215">
        <f>IF(N200="sníž. přenesená",J200,0)</f>
        <v>0</v>
      </c>
      <c r="BI200" s="215">
        <f>IF(N200="nulová",J200,0)</f>
        <v>0</v>
      </c>
      <c r="BJ200" s="16" t="s">
        <v>79</v>
      </c>
      <c r="BK200" s="215">
        <f>ROUND(I200*H200,2)</f>
        <v>0</v>
      </c>
      <c r="BL200" s="16" t="s">
        <v>176</v>
      </c>
      <c r="BM200" s="214" t="s">
        <v>450</v>
      </c>
    </row>
    <row r="201" s="2" customFormat="1" ht="16.5" customHeight="1">
      <c r="A201" s="37"/>
      <c r="B201" s="38"/>
      <c r="C201" s="203" t="s">
        <v>296</v>
      </c>
      <c r="D201" s="203" t="s">
        <v>138</v>
      </c>
      <c r="E201" s="204" t="s">
        <v>1044</v>
      </c>
      <c r="F201" s="205" t="s">
        <v>1045</v>
      </c>
      <c r="G201" s="206" t="s">
        <v>906</v>
      </c>
      <c r="H201" s="207">
        <v>6</v>
      </c>
      <c r="I201" s="208"/>
      <c r="J201" s="209">
        <f>ROUND(I201*H201,2)</f>
        <v>0</v>
      </c>
      <c r="K201" s="205" t="s">
        <v>19</v>
      </c>
      <c r="L201" s="43"/>
      <c r="M201" s="210" t="s">
        <v>19</v>
      </c>
      <c r="N201" s="211" t="s">
        <v>42</v>
      </c>
      <c r="O201" s="83"/>
      <c r="P201" s="212">
        <f>O201*H201</f>
        <v>0</v>
      </c>
      <c r="Q201" s="212">
        <v>0</v>
      </c>
      <c r="R201" s="212">
        <f>Q201*H201</f>
        <v>0</v>
      </c>
      <c r="S201" s="212">
        <v>0</v>
      </c>
      <c r="T201" s="213">
        <f>S201*H201</f>
        <v>0</v>
      </c>
      <c r="U201" s="37"/>
      <c r="V201" s="37"/>
      <c r="W201" s="37"/>
      <c r="X201" s="37"/>
      <c r="Y201" s="37"/>
      <c r="Z201" s="37"/>
      <c r="AA201" s="37"/>
      <c r="AB201" s="37"/>
      <c r="AC201" s="37"/>
      <c r="AD201" s="37"/>
      <c r="AE201" s="37"/>
      <c r="AR201" s="214" t="s">
        <v>176</v>
      </c>
      <c r="AT201" s="214" t="s">
        <v>138</v>
      </c>
      <c r="AU201" s="214" t="s">
        <v>81</v>
      </c>
      <c r="AY201" s="16" t="s">
        <v>136</v>
      </c>
      <c r="BE201" s="215">
        <f>IF(N201="základní",J201,0)</f>
        <v>0</v>
      </c>
      <c r="BF201" s="215">
        <f>IF(N201="snížená",J201,0)</f>
        <v>0</v>
      </c>
      <c r="BG201" s="215">
        <f>IF(N201="zákl. přenesená",J201,0)</f>
        <v>0</v>
      </c>
      <c r="BH201" s="215">
        <f>IF(N201="sníž. přenesená",J201,0)</f>
        <v>0</v>
      </c>
      <c r="BI201" s="215">
        <f>IF(N201="nulová",J201,0)</f>
        <v>0</v>
      </c>
      <c r="BJ201" s="16" t="s">
        <v>79</v>
      </c>
      <c r="BK201" s="215">
        <f>ROUND(I201*H201,2)</f>
        <v>0</v>
      </c>
      <c r="BL201" s="16" t="s">
        <v>176</v>
      </c>
      <c r="BM201" s="214" t="s">
        <v>454</v>
      </c>
    </row>
    <row r="202" s="2" customFormat="1" ht="16.5" customHeight="1">
      <c r="A202" s="37"/>
      <c r="B202" s="38"/>
      <c r="C202" s="203" t="s">
        <v>456</v>
      </c>
      <c r="D202" s="203" t="s">
        <v>138</v>
      </c>
      <c r="E202" s="204" t="s">
        <v>1046</v>
      </c>
      <c r="F202" s="205" t="s">
        <v>1047</v>
      </c>
      <c r="G202" s="206" t="s">
        <v>906</v>
      </c>
      <c r="H202" s="207">
        <v>1</v>
      </c>
      <c r="I202" s="208"/>
      <c r="J202" s="209">
        <f>ROUND(I202*H202,2)</f>
        <v>0</v>
      </c>
      <c r="K202" s="205" t="s">
        <v>19</v>
      </c>
      <c r="L202" s="43"/>
      <c r="M202" s="210" t="s">
        <v>19</v>
      </c>
      <c r="N202" s="211" t="s">
        <v>42</v>
      </c>
      <c r="O202" s="83"/>
      <c r="P202" s="212">
        <f>O202*H202</f>
        <v>0</v>
      </c>
      <c r="Q202" s="212">
        <v>0</v>
      </c>
      <c r="R202" s="212">
        <f>Q202*H202</f>
        <v>0</v>
      </c>
      <c r="S202" s="212">
        <v>0</v>
      </c>
      <c r="T202" s="213">
        <f>S202*H202</f>
        <v>0</v>
      </c>
      <c r="U202" s="37"/>
      <c r="V202" s="37"/>
      <c r="W202" s="37"/>
      <c r="X202" s="37"/>
      <c r="Y202" s="37"/>
      <c r="Z202" s="37"/>
      <c r="AA202" s="37"/>
      <c r="AB202" s="37"/>
      <c r="AC202" s="37"/>
      <c r="AD202" s="37"/>
      <c r="AE202" s="37"/>
      <c r="AR202" s="214" t="s">
        <v>176</v>
      </c>
      <c r="AT202" s="214" t="s">
        <v>138</v>
      </c>
      <c r="AU202" s="214" t="s">
        <v>81</v>
      </c>
      <c r="AY202" s="16" t="s">
        <v>136</v>
      </c>
      <c r="BE202" s="215">
        <f>IF(N202="základní",J202,0)</f>
        <v>0</v>
      </c>
      <c r="BF202" s="215">
        <f>IF(N202="snížená",J202,0)</f>
        <v>0</v>
      </c>
      <c r="BG202" s="215">
        <f>IF(N202="zákl. přenesená",J202,0)</f>
        <v>0</v>
      </c>
      <c r="BH202" s="215">
        <f>IF(N202="sníž. přenesená",J202,0)</f>
        <v>0</v>
      </c>
      <c r="BI202" s="215">
        <f>IF(N202="nulová",J202,0)</f>
        <v>0</v>
      </c>
      <c r="BJ202" s="16" t="s">
        <v>79</v>
      </c>
      <c r="BK202" s="215">
        <f>ROUND(I202*H202,2)</f>
        <v>0</v>
      </c>
      <c r="BL202" s="16" t="s">
        <v>176</v>
      </c>
      <c r="BM202" s="214" t="s">
        <v>459</v>
      </c>
    </row>
    <row r="203" s="2" customFormat="1" ht="16.5" customHeight="1">
      <c r="A203" s="37"/>
      <c r="B203" s="38"/>
      <c r="C203" s="203" t="s">
        <v>302</v>
      </c>
      <c r="D203" s="203" t="s">
        <v>138</v>
      </c>
      <c r="E203" s="204" t="s">
        <v>1048</v>
      </c>
      <c r="F203" s="205" t="s">
        <v>1049</v>
      </c>
      <c r="G203" s="206" t="s">
        <v>906</v>
      </c>
      <c r="H203" s="207">
        <v>2</v>
      </c>
      <c r="I203" s="208"/>
      <c r="J203" s="209">
        <f>ROUND(I203*H203,2)</f>
        <v>0</v>
      </c>
      <c r="K203" s="205" t="s">
        <v>19</v>
      </c>
      <c r="L203" s="43"/>
      <c r="M203" s="210" t="s">
        <v>19</v>
      </c>
      <c r="N203" s="211" t="s">
        <v>42</v>
      </c>
      <c r="O203" s="83"/>
      <c r="P203" s="212">
        <f>O203*H203</f>
        <v>0</v>
      </c>
      <c r="Q203" s="212">
        <v>0</v>
      </c>
      <c r="R203" s="212">
        <f>Q203*H203</f>
        <v>0</v>
      </c>
      <c r="S203" s="212">
        <v>0</v>
      </c>
      <c r="T203" s="213">
        <f>S203*H203</f>
        <v>0</v>
      </c>
      <c r="U203" s="37"/>
      <c r="V203" s="37"/>
      <c r="W203" s="37"/>
      <c r="X203" s="37"/>
      <c r="Y203" s="37"/>
      <c r="Z203" s="37"/>
      <c r="AA203" s="37"/>
      <c r="AB203" s="37"/>
      <c r="AC203" s="37"/>
      <c r="AD203" s="37"/>
      <c r="AE203" s="37"/>
      <c r="AR203" s="214" t="s">
        <v>176</v>
      </c>
      <c r="AT203" s="214" t="s">
        <v>138</v>
      </c>
      <c r="AU203" s="214" t="s">
        <v>81</v>
      </c>
      <c r="AY203" s="16" t="s">
        <v>136</v>
      </c>
      <c r="BE203" s="215">
        <f>IF(N203="základní",J203,0)</f>
        <v>0</v>
      </c>
      <c r="BF203" s="215">
        <f>IF(N203="snížená",J203,0)</f>
        <v>0</v>
      </c>
      <c r="BG203" s="215">
        <f>IF(N203="zákl. přenesená",J203,0)</f>
        <v>0</v>
      </c>
      <c r="BH203" s="215">
        <f>IF(N203="sníž. přenesená",J203,0)</f>
        <v>0</v>
      </c>
      <c r="BI203" s="215">
        <f>IF(N203="nulová",J203,0)</f>
        <v>0</v>
      </c>
      <c r="BJ203" s="16" t="s">
        <v>79</v>
      </c>
      <c r="BK203" s="215">
        <f>ROUND(I203*H203,2)</f>
        <v>0</v>
      </c>
      <c r="BL203" s="16" t="s">
        <v>176</v>
      </c>
      <c r="BM203" s="214" t="s">
        <v>465</v>
      </c>
    </row>
    <row r="204" s="2" customFormat="1" ht="16.5" customHeight="1">
      <c r="A204" s="37"/>
      <c r="B204" s="38"/>
      <c r="C204" s="203" t="s">
        <v>467</v>
      </c>
      <c r="D204" s="203" t="s">
        <v>138</v>
      </c>
      <c r="E204" s="204" t="s">
        <v>1050</v>
      </c>
      <c r="F204" s="205" t="s">
        <v>1051</v>
      </c>
      <c r="G204" s="206" t="s">
        <v>186</v>
      </c>
      <c r="H204" s="207">
        <v>162.77699999999999</v>
      </c>
      <c r="I204" s="208"/>
      <c r="J204" s="209">
        <f>ROUND(I204*H204,2)</f>
        <v>0</v>
      </c>
      <c r="K204" s="205" t="s">
        <v>19</v>
      </c>
      <c r="L204" s="43"/>
      <c r="M204" s="210" t="s">
        <v>19</v>
      </c>
      <c r="N204" s="211" t="s">
        <v>42</v>
      </c>
      <c r="O204" s="83"/>
      <c r="P204" s="212">
        <f>O204*H204</f>
        <v>0</v>
      </c>
      <c r="Q204" s="212">
        <v>0</v>
      </c>
      <c r="R204" s="212">
        <f>Q204*H204</f>
        <v>0</v>
      </c>
      <c r="S204" s="212">
        <v>0</v>
      </c>
      <c r="T204" s="213">
        <f>S204*H204</f>
        <v>0</v>
      </c>
      <c r="U204" s="37"/>
      <c r="V204" s="37"/>
      <c r="W204" s="37"/>
      <c r="X204" s="37"/>
      <c r="Y204" s="37"/>
      <c r="Z204" s="37"/>
      <c r="AA204" s="37"/>
      <c r="AB204" s="37"/>
      <c r="AC204" s="37"/>
      <c r="AD204" s="37"/>
      <c r="AE204" s="37"/>
      <c r="AR204" s="214" t="s">
        <v>176</v>
      </c>
      <c r="AT204" s="214" t="s">
        <v>138</v>
      </c>
      <c r="AU204" s="214" t="s">
        <v>81</v>
      </c>
      <c r="AY204" s="16" t="s">
        <v>136</v>
      </c>
      <c r="BE204" s="215">
        <f>IF(N204="základní",J204,0)</f>
        <v>0</v>
      </c>
      <c r="BF204" s="215">
        <f>IF(N204="snížená",J204,0)</f>
        <v>0</v>
      </c>
      <c r="BG204" s="215">
        <f>IF(N204="zákl. přenesená",J204,0)</f>
        <v>0</v>
      </c>
      <c r="BH204" s="215">
        <f>IF(N204="sníž. přenesená",J204,0)</f>
        <v>0</v>
      </c>
      <c r="BI204" s="215">
        <f>IF(N204="nulová",J204,0)</f>
        <v>0</v>
      </c>
      <c r="BJ204" s="16" t="s">
        <v>79</v>
      </c>
      <c r="BK204" s="215">
        <f>ROUND(I204*H204,2)</f>
        <v>0</v>
      </c>
      <c r="BL204" s="16" t="s">
        <v>176</v>
      </c>
      <c r="BM204" s="214" t="s">
        <v>470</v>
      </c>
    </row>
    <row r="205" s="2" customFormat="1" ht="16.5" customHeight="1">
      <c r="A205" s="37"/>
      <c r="B205" s="38"/>
      <c r="C205" s="203" t="s">
        <v>307</v>
      </c>
      <c r="D205" s="203" t="s">
        <v>138</v>
      </c>
      <c r="E205" s="204" t="s">
        <v>1052</v>
      </c>
      <c r="F205" s="205" t="s">
        <v>1053</v>
      </c>
      <c r="G205" s="206" t="s">
        <v>186</v>
      </c>
      <c r="H205" s="207">
        <v>162.77699999999999</v>
      </c>
      <c r="I205" s="208"/>
      <c r="J205" s="209">
        <f>ROUND(I205*H205,2)</f>
        <v>0</v>
      </c>
      <c r="K205" s="205" t="s">
        <v>19</v>
      </c>
      <c r="L205" s="43"/>
      <c r="M205" s="210" t="s">
        <v>19</v>
      </c>
      <c r="N205" s="211" t="s">
        <v>42</v>
      </c>
      <c r="O205" s="83"/>
      <c r="P205" s="212">
        <f>O205*H205</f>
        <v>0</v>
      </c>
      <c r="Q205" s="212">
        <v>0</v>
      </c>
      <c r="R205" s="212">
        <f>Q205*H205</f>
        <v>0</v>
      </c>
      <c r="S205" s="212">
        <v>0</v>
      </c>
      <c r="T205" s="213">
        <f>S205*H205</f>
        <v>0</v>
      </c>
      <c r="U205" s="37"/>
      <c r="V205" s="37"/>
      <c r="W205" s="37"/>
      <c r="X205" s="37"/>
      <c r="Y205" s="37"/>
      <c r="Z205" s="37"/>
      <c r="AA205" s="37"/>
      <c r="AB205" s="37"/>
      <c r="AC205" s="37"/>
      <c r="AD205" s="37"/>
      <c r="AE205" s="37"/>
      <c r="AR205" s="214" t="s">
        <v>176</v>
      </c>
      <c r="AT205" s="214" t="s">
        <v>138</v>
      </c>
      <c r="AU205" s="214" t="s">
        <v>81</v>
      </c>
      <c r="AY205" s="16" t="s">
        <v>136</v>
      </c>
      <c r="BE205" s="215">
        <f>IF(N205="základní",J205,0)</f>
        <v>0</v>
      </c>
      <c r="BF205" s="215">
        <f>IF(N205="snížená",J205,0)</f>
        <v>0</v>
      </c>
      <c r="BG205" s="215">
        <f>IF(N205="zákl. přenesená",J205,0)</f>
        <v>0</v>
      </c>
      <c r="BH205" s="215">
        <f>IF(N205="sníž. přenesená",J205,0)</f>
        <v>0</v>
      </c>
      <c r="BI205" s="215">
        <f>IF(N205="nulová",J205,0)</f>
        <v>0</v>
      </c>
      <c r="BJ205" s="16" t="s">
        <v>79</v>
      </c>
      <c r="BK205" s="215">
        <f>ROUND(I205*H205,2)</f>
        <v>0</v>
      </c>
      <c r="BL205" s="16" t="s">
        <v>176</v>
      </c>
      <c r="BM205" s="214" t="s">
        <v>474</v>
      </c>
    </row>
    <row r="206" s="2" customFormat="1" ht="16.5" customHeight="1">
      <c r="A206" s="37"/>
      <c r="B206" s="38"/>
      <c r="C206" s="203" t="s">
        <v>476</v>
      </c>
      <c r="D206" s="203" t="s">
        <v>138</v>
      </c>
      <c r="E206" s="204" t="s">
        <v>1054</v>
      </c>
      <c r="F206" s="205" t="s">
        <v>1055</v>
      </c>
      <c r="G206" s="206" t="s">
        <v>186</v>
      </c>
      <c r="H206" s="207">
        <v>162.77699999999999</v>
      </c>
      <c r="I206" s="208"/>
      <c r="J206" s="209">
        <f>ROUND(I206*H206,2)</f>
        <v>0</v>
      </c>
      <c r="K206" s="205" t="s">
        <v>19</v>
      </c>
      <c r="L206" s="43"/>
      <c r="M206" s="210" t="s">
        <v>19</v>
      </c>
      <c r="N206" s="211" t="s">
        <v>42</v>
      </c>
      <c r="O206" s="83"/>
      <c r="P206" s="212">
        <f>O206*H206</f>
        <v>0</v>
      </c>
      <c r="Q206" s="212">
        <v>0</v>
      </c>
      <c r="R206" s="212">
        <f>Q206*H206</f>
        <v>0</v>
      </c>
      <c r="S206" s="212">
        <v>0</v>
      </c>
      <c r="T206" s="213">
        <f>S206*H206</f>
        <v>0</v>
      </c>
      <c r="U206" s="37"/>
      <c r="V206" s="37"/>
      <c r="W206" s="37"/>
      <c r="X206" s="37"/>
      <c r="Y206" s="37"/>
      <c r="Z206" s="37"/>
      <c r="AA206" s="37"/>
      <c r="AB206" s="37"/>
      <c r="AC206" s="37"/>
      <c r="AD206" s="37"/>
      <c r="AE206" s="37"/>
      <c r="AR206" s="214" t="s">
        <v>176</v>
      </c>
      <c r="AT206" s="214" t="s">
        <v>138</v>
      </c>
      <c r="AU206" s="214" t="s">
        <v>81</v>
      </c>
      <c r="AY206" s="16" t="s">
        <v>136</v>
      </c>
      <c r="BE206" s="215">
        <f>IF(N206="základní",J206,0)</f>
        <v>0</v>
      </c>
      <c r="BF206" s="215">
        <f>IF(N206="snížená",J206,0)</f>
        <v>0</v>
      </c>
      <c r="BG206" s="215">
        <f>IF(N206="zákl. přenesená",J206,0)</f>
        <v>0</v>
      </c>
      <c r="BH206" s="215">
        <f>IF(N206="sníž. přenesená",J206,0)</f>
        <v>0</v>
      </c>
      <c r="BI206" s="215">
        <f>IF(N206="nulová",J206,0)</f>
        <v>0</v>
      </c>
      <c r="BJ206" s="16" t="s">
        <v>79</v>
      </c>
      <c r="BK206" s="215">
        <f>ROUND(I206*H206,2)</f>
        <v>0</v>
      </c>
      <c r="BL206" s="16" t="s">
        <v>176</v>
      </c>
      <c r="BM206" s="214" t="s">
        <v>479</v>
      </c>
    </row>
    <row r="207" s="2" customFormat="1" ht="16.5" customHeight="1">
      <c r="A207" s="37"/>
      <c r="B207" s="38"/>
      <c r="C207" s="203" t="s">
        <v>312</v>
      </c>
      <c r="D207" s="203" t="s">
        <v>138</v>
      </c>
      <c r="E207" s="204" t="s">
        <v>1056</v>
      </c>
      <c r="F207" s="205" t="s">
        <v>1057</v>
      </c>
      <c r="G207" s="206" t="s">
        <v>906</v>
      </c>
      <c r="H207" s="207">
        <v>21.5</v>
      </c>
      <c r="I207" s="208"/>
      <c r="J207" s="209">
        <f>ROUND(I207*H207,2)</f>
        <v>0</v>
      </c>
      <c r="K207" s="205" t="s">
        <v>19</v>
      </c>
      <c r="L207" s="43"/>
      <c r="M207" s="210" t="s">
        <v>19</v>
      </c>
      <c r="N207" s="211" t="s">
        <v>42</v>
      </c>
      <c r="O207" s="83"/>
      <c r="P207" s="212">
        <f>O207*H207</f>
        <v>0</v>
      </c>
      <c r="Q207" s="212">
        <v>0</v>
      </c>
      <c r="R207" s="212">
        <f>Q207*H207</f>
        <v>0</v>
      </c>
      <c r="S207" s="212">
        <v>0</v>
      </c>
      <c r="T207" s="213">
        <f>S207*H207</f>
        <v>0</v>
      </c>
      <c r="U207" s="37"/>
      <c r="V207" s="37"/>
      <c r="W207" s="37"/>
      <c r="X207" s="37"/>
      <c r="Y207" s="37"/>
      <c r="Z207" s="37"/>
      <c r="AA207" s="37"/>
      <c r="AB207" s="37"/>
      <c r="AC207" s="37"/>
      <c r="AD207" s="37"/>
      <c r="AE207" s="37"/>
      <c r="AR207" s="214" t="s">
        <v>176</v>
      </c>
      <c r="AT207" s="214" t="s">
        <v>138</v>
      </c>
      <c r="AU207" s="214" t="s">
        <v>81</v>
      </c>
      <c r="AY207" s="16" t="s">
        <v>136</v>
      </c>
      <c r="BE207" s="215">
        <f>IF(N207="základní",J207,0)</f>
        <v>0</v>
      </c>
      <c r="BF207" s="215">
        <f>IF(N207="snížená",J207,0)</f>
        <v>0</v>
      </c>
      <c r="BG207" s="215">
        <f>IF(N207="zákl. přenesená",J207,0)</f>
        <v>0</v>
      </c>
      <c r="BH207" s="215">
        <f>IF(N207="sníž. přenesená",J207,0)</f>
        <v>0</v>
      </c>
      <c r="BI207" s="215">
        <f>IF(N207="nulová",J207,0)</f>
        <v>0</v>
      </c>
      <c r="BJ207" s="16" t="s">
        <v>79</v>
      </c>
      <c r="BK207" s="215">
        <f>ROUND(I207*H207,2)</f>
        <v>0</v>
      </c>
      <c r="BL207" s="16" t="s">
        <v>176</v>
      </c>
      <c r="BM207" s="214" t="s">
        <v>483</v>
      </c>
    </row>
    <row r="208" s="2" customFormat="1" ht="16.5" customHeight="1">
      <c r="A208" s="37"/>
      <c r="B208" s="38"/>
      <c r="C208" s="203" t="s">
        <v>485</v>
      </c>
      <c r="D208" s="203" t="s">
        <v>138</v>
      </c>
      <c r="E208" s="204" t="s">
        <v>1058</v>
      </c>
      <c r="F208" s="205" t="s">
        <v>1059</v>
      </c>
      <c r="G208" s="206" t="s">
        <v>906</v>
      </c>
      <c r="H208" s="207">
        <v>1</v>
      </c>
      <c r="I208" s="208"/>
      <c r="J208" s="209">
        <f>ROUND(I208*H208,2)</f>
        <v>0</v>
      </c>
      <c r="K208" s="205" t="s">
        <v>19</v>
      </c>
      <c r="L208" s="43"/>
      <c r="M208" s="210" t="s">
        <v>19</v>
      </c>
      <c r="N208" s="211" t="s">
        <v>42</v>
      </c>
      <c r="O208" s="83"/>
      <c r="P208" s="212">
        <f>O208*H208</f>
        <v>0</v>
      </c>
      <c r="Q208" s="212">
        <v>0</v>
      </c>
      <c r="R208" s="212">
        <f>Q208*H208</f>
        <v>0</v>
      </c>
      <c r="S208" s="212">
        <v>0</v>
      </c>
      <c r="T208" s="213">
        <f>S208*H208</f>
        <v>0</v>
      </c>
      <c r="U208" s="37"/>
      <c r="V208" s="37"/>
      <c r="W208" s="37"/>
      <c r="X208" s="37"/>
      <c r="Y208" s="37"/>
      <c r="Z208" s="37"/>
      <c r="AA208" s="37"/>
      <c r="AB208" s="37"/>
      <c r="AC208" s="37"/>
      <c r="AD208" s="37"/>
      <c r="AE208" s="37"/>
      <c r="AR208" s="214" t="s">
        <v>176</v>
      </c>
      <c r="AT208" s="214" t="s">
        <v>138</v>
      </c>
      <c r="AU208" s="214" t="s">
        <v>81</v>
      </c>
      <c r="AY208" s="16" t="s">
        <v>136</v>
      </c>
      <c r="BE208" s="215">
        <f>IF(N208="základní",J208,0)</f>
        <v>0</v>
      </c>
      <c r="BF208" s="215">
        <f>IF(N208="snížená",J208,0)</f>
        <v>0</v>
      </c>
      <c r="BG208" s="215">
        <f>IF(N208="zákl. přenesená",J208,0)</f>
        <v>0</v>
      </c>
      <c r="BH208" s="215">
        <f>IF(N208="sníž. přenesená",J208,0)</f>
        <v>0</v>
      </c>
      <c r="BI208" s="215">
        <f>IF(N208="nulová",J208,0)</f>
        <v>0</v>
      </c>
      <c r="BJ208" s="16" t="s">
        <v>79</v>
      </c>
      <c r="BK208" s="215">
        <f>ROUND(I208*H208,2)</f>
        <v>0</v>
      </c>
      <c r="BL208" s="16" t="s">
        <v>176</v>
      </c>
      <c r="BM208" s="214" t="s">
        <v>488</v>
      </c>
    </row>
    <row r="209" s="2" customFormat="1" ht="16.5" customHeight="1">
      <c r="A209" s="37"/>
      <c r="B209" s="38"/>
      <c r="C209" s="203" t="s">
        <v>316</v>
      </c>
      <c r="D209" s="203" t="s">
        <v>138</v>
      </c>
      <c r="E209" s="204" t="s">
        <v>1060</v>
      </c>
      <c r="F209" s="205" t="s">
        <v>1061</v>
      </c>
      <c r="G209" s="206" t="s">
        <v>906</v>
      </c>
      <c r="H209" s="207">
        <v>1</v>
      </c>
      <c r="I209" s="208"/>
      <c r="J209" s="209">
        <f>ROUND(I209*H209,2)</f>
        <v>0</v>
      </c>
      <c r="K209" s="205" t="s">
        <v>19</v>
      </c>
      <c r="L209" s="43"/>
      <c r="M209" s="210" t="s">
        <v>19</v>
      </c>
      <c r="N209" s="211" t="s">
        <v>42</v>
      </c>
      <c r="O209" s="83"/>
      <c r="P209" s="212">
        <f>O209*H209</f>
        <v>0</v>
      </c>
      <c r="Q209" s="212">
        <v>0</v>
      </c>
      <c r="R209" s="212">
        <f>Q209*H209</f>
        <v>0</v>
      </c>
      <c r="S209" s="212">
        <v>0</v>
      </c>
      <c r="T209" s="213">
        <f>S209*H209</f>
        <v>0</v>
      </c>
      <c r="U209" s="37"/>
      <c r="V209" s="37"/>
      <c r="W209" s="37"/>
      <c r="X209" s="37"/>
      <c r="Y209" s="37"/>
      <c r="Z209" s="37"/>
      <c r="AA209" s="37"/>
      <c r="AB209" s="37"/>
      <c r="AC209" s="37"/>
      <c r="AD209" s="37"/>
      <c r="AE209" s="37"/>
      <c r="AR209" s="214" t="s">
        <v>176</v>
      </c>
      <c r="AT209" s="214" t="s">
        <v>138</v>
      </c>
      <c r="AU209" s="214" t="s">
        <v>81</v>
      </c>
      <c r="AY209" s="16" t="s">
        <v>136</v>
      </c>
      <c r="BE209" s="215">
        <f>IF(N209="základní",J209,0)</f>
        <v>0</v>
      </c>
      <c r="BF209" s="215">
        <f>IF(N209="snížená",J209,0)</f>
        <v>0</v>
      </c>
      <c r="BG209" s="215">
        <f>IF(N209="zákl. přenesená",J209,0)</f>
        <v>0</v>
      </c>
      <c r="BH209" s="215">
        <f>IF(N209="sníž. přenesená",J209,0)</f>
        <v>0</v>
      </c>
      <c r="BI209" s="215">
        <f>IF(N209="nulová",J209,0)</f>
        <v>0</v>
      </c>
      <c r="BJ209" s="16" t="s">
        <v>79</v>
      </c>
      <c r="BK209" s="215">
        <f>ROUND(I209*H209,2)</f>
        <v>0</v>
      </c>
      <c r="BL209" s="16" t="s">
        <v>176</v>
      </c>
      <c r="BM209" s="214" t="s">
        <v>492</v>
      </c>
    </row>
    <row r="210" s="2" customFormat="1" ht="16.5" customHeight="1">
      <c r="A210" s="37"/>
      <c r="B210" s="38"/>
      <c r="C210" s="203" t="s">
        <v>494</v>
      </c>
      <c r="D210" s="203" t="s">
        <v>138</v>
      </c>
      <c r="E210" s="204" t="s">
        <v>1062</v>
      </c>
      <c r="F210" s="205" t="s">
        <v>1063</v>
      </c>
      <c r="G210" s="206" t="s">
        <v>906</v>
      </c>
      <c r="H210" s="207">
        <v>22</v>
      </c>
      <c r="I210" s="208"/>
      <c r="J210" s="209">
        <f>ROUND(I210*H210,2)</f>
        <v>0</v>
      </c>
      <c r="K210" s="205" t="s">
        <v>19</v>
      </c>
      <c r="L210" s="43"/>
      <c r="M210" s="210" t="s">
        <v>19</v>
      </c>
      <c r="N210" s="211" t="s">
        <v>42</v>
      </c>
      <c r="O210" s="83"/>
      <c r="P210" s="212">
        <f>O210*H210</f>
        <v>0</v>
      </c>
      <c r="Q210" s="212">
        <v>0</v>
      </c>
      <c r="R210" s="212">
        <f>Q210*H210</f>
        <v>0</v>
      </c>
      <c r="S210" s="212">
        <v>0</v>
      </c>
      <c r="T210" s="213">
        <f>S210*H210</f>
        <v>0</v>
      </c>
      <c r="U210" s="37"/>
      <c r="V210" s="37"/>
      <c r="W210" s="37"/>
      <c r="X210" s="37"/>
      <c r="Y210" s="37"/>
      <c r="Z210" s="37"/>
      <c r="AA210" s="37"/>
      <c r="AB210" s="37"/>
      <c r="AC210" s="37"/>
      <c r="AD210" s="37"/>
      <c r="AE210" s="37"/>
      <c r="AR210" s="214" t="s">
        <v>176</v>
      </c>
      <c r="AT210" s="214" t="s">
        <v>138</v>
      </c>
      <c r="AU210" s="214" t="s">
        <v>81</v>
      </c>
      <c r="AY210" s="16" t="s">
        <v>136</v>
      </c>
      <c r="BE210" s="215">
        <f>IF(N210="základní",J210,0)</f>
        <v>0</v>
      </c>
      <c r="BF210" s="215">
        <f>IF(N210="snížená",J210,0)</f>
        <v>0</v>
      </c>
      <c r="BG210" s="215">
        <f>IF(N210="zákl. přenesená",J210,0)</f>
        <v>0</v>
      </c>
      <c r="BH210" s="215">
        <f>IF(N210="sníž. přenesená",J210,0)</f>
        <v>0</v>
      </c>
      <c r="BI210" s="215">
        <f>IF(N210="nulová",J210,0)</f>
        <v>0</v>
      </c>
      <c r="BJ210" s="16" t="s">
        <v>79</v>
      </c>
      <c r="BK210" s="215">
        <f>ROUND(I210*H210,2)</f>
        <v>0</v>
      </c>
      <c r="BL210" s="16" t="s">
        <v>176</v>
      </c>
      <c r="BM210" s="214" t="s">
        <v>497</v>
      </c>
    </row>
    <row r="211" s="12" customFormat="1" ht="22.8" customHeight="1">
      <c r="A211" s="12"/>
      <c r="B211" s="187"/>
      <c r="C211" s="188"/>
      <c r="D211" s="189" t="s">
        <v>70</v>
      </c>
      <c r="E211" s="201" t="s">
        <v>352</v>
      </c>
      <c r="F211" s="201" t="s">
        <v>353</v>
      </c>
      <c r="G211" s="188"/>
      <c r="H211" s="188"/>
      <c r="I211" s="191"/>
      <c r="J211" s="202">
        <f>BK211</f>
        <v>0</v>
      </c>
      <c r="K211" s="188"/>
      <c r="L211" s="193"/>
      <c r="M211" s="194"/>
      <c r="N211" s="195"/>
      <c r="O211" s="195"/>
      <c r="P211" s="196">
        <f>SUM(P212:P244)</f>
        <v>0</v>
      </c>
      <c r="Q211" s="195"/>
      <c r="R211" s="196">
        <f>SUM(R212:R244)</f>
        <v>0</v>
      </c>
      <c r="S211" s="195"/>
      <c r="T211" s="197">
        <f>SUM(T212:T244)</f>
        <v>0</v>
      </c>
      <c r="U211" s="12"/>
      <c r="V211" s="12"/>
      <c r="W211" s="12"/>
      <c r="X211" s="12"/>
      <c r="Y211" s="12"/>
      <c r="Z211" s="12"/>
      <c r="AA211" s="12"/>
      <c r="AB211" s="12"/>
      <c r="AC211" s="12"/>
      <c r="AD211" s="12"/>
      <c r="AE211" s="12"/>
      <c r="AR211" s="198" t="s">
        <v>81</v>
      </c>
      <c r="AT211" s="199" t="s">
        <v>70</v>
      </c>
      <c r="AU211" s="199" t="s">
        <v>79</v>
      </c>
      <c r="AY211" s="198" t="s">
        <v>136</v>
      </c>
      <c r="BK211" s="200">
        <f>SUM(BK212:BK244)</f>
        <v>0</v>
      </c>
    </row>
    <row r="212" s="2" customFormat="1" ht="16.5" customHeight="1">
      <c r="A212" s="37"/>
      <c r="B212" s="38"/>
      <c r="C212" s="203" t="s">
        <v>321</v>
      </c>
      <c r="D212" s="203" t="s">
        <v>138</v>
      </c>
      <c r="E212" s="204" t="s">
        <v>1064</v>
      </c>
      <c r="F212" s="205" t="s">
        <v>1065</v>
      </c>
      <c r="G212" s="206" t="s">
        <v>295</v>
      </c>
      <c r="H212" s="207">
        <v>1</v>
      </c>
      <c r="I212" s="208"/>
      <c r="J212" s="209">
        <f>ROUND(I212*H212,2)</f>
        <v>0</v>
      </c>
      <c r="K212" s="205" t="s">
        <v>19</v>
      </c>
      <c r="L212" s="43"/>
      <c r="M212" s="210" t="s">
        <v>19</v>
      </c>
      <c r="N212" s="211" t="s">
        <v>42</v>
      </c>
      <c r="O212" s="83"/>
      <c r="P212" s="212">
        <f>O212*H212</f>
        <v>0</v>
      </c>
      <c r="Q212" s="212">
        <v>0</v>
      </c>
      <c r="R212" s="212">
        <f>Q212*H212</f>
        <v>0</v>
      </c>
      <c r="S212" s="212">
        <v>0</v>
      </c>
      <c r="T212" s="213">
        <f>S212*H212</f>
        <v>0</v>
      </c>
      <c r="U212" s="37"/>
      <c r="V212" s="37"/>
      <c r="W212" s="37"/>
      <c r="X212" s="37"/>
      <c r="Y212" s="37"/>
      <c r="Z212" s="37"/>
      <c r="AA212" s="37"/>
      <c r="AB212" s="37"/>
      <c r="AC212" s="37"/>
      <c r="AD212" s="37"/>
      <c r="AE212" s="37"/>
      <c r="AR212" s="214" t="s">
        <v>176</v>
      </c>
      <c r="AT212" s="214" t="s">
        <v>138</v>
      </c>
      <c r="AU212" s="214" t="s">
        <v>81</v>
      </c>
      <c r="AY212" s="16" t="s">
        <v>136</v>
      </c>
      <c r="BE212" s="215">
        <f>IF(N212="základní",J212,0)</f>
        <v>0</v>
      </c>
      <c r="BF212" s="215">
        <f>IF(N212="snížená",J212,0)</f>
        <v>0</v>
      </c>
      <c r="BG212" s="215">
        <f>IF(N212="zákl. přenesená",J212,0)</f>
        <v>0</v>
      </c>
      <c r="BH212" s="215">
        <f>IF(N212="sníž. přenesená",J212,0)</f>
        <v>0</v>
      </c>
      <c r="BI212" s="215">
        <f>IF(N212="nulová",J212,0)</f>
        <v>0</v>
      </c>
      <c r="BJ212" s="16" t="s">
        <v>79</v>
      </c>
      <c r="BK212" s="215">
        <f>ROUND(I212*H212,2)</f>
        <v>0</v>
      </c>
      <c r="BL212" s="16" t="s">
        <v>176</v>
      </c>
      <c r="BM212" s="214" t="s">
        <v>503</v>
      </c>
    </row>
    <row r="213" s="2" customFormat="1">
      <c r="A213" s="37"/>
      <c r="B213" s="38"/>
      <c r="C213" s="39"/>
      <c r="D213" s="221" t="s">
        <v>182</v>
      </c>
      <c r="E213" s="39"/>
      <c r="F213" s="222" t="s">
        <v>1066</v>
      </c>
      <c r="G213" s="39"/>
      <c r="H213" s="39"/>
      <c r="I213" s="218"/>
      <c r="J213" s="39"/>
      <c r="K213" s="39"/>
      <c r="L213" s="43"/>
      <c r="M213" s="219"/>
      <c r="N213" s="220"/>
      <c r="O213" s="83"/>
      <c r="P213" s="83"/>
      <c r="Q213" s="83"/>
      <c r="R213" s="83"/>
      <c r="S213" s="83"/>
      <c r="T213" s="84"/>
      <c r="U213" s="37"/>
      <c r="V213" s="37"/>
      <c r="W213" s="37"/>
      <c r="X213" s="37"/>
      <c r="Y213" s="37"/>
      <c r="Z213" s="37"/>
      <c r="AA213" s="37"/>
      <c r="AB213" s="37"/>
      <c r="AC213" s="37"/>
      <c r="AD213" s="37"/>
      <c r="AE213" s="37"/>
      <c r="AT213" s="16" t="s">
        <v>182</v>
      </c>
      <c r="AU213" s="16" t="s">
        <v>81</v>
      </c>
    </row>
    <row r="214" s="2" customFormat="1" ht="16.5" customHeight="1">
      <c r="A214" s="37"/>
      <c r="B214" s="38"/>
      <c r="C214" s="203" t="s">
        <v>505</v>
      </c>
      <c r="D214" s="203" t="s">
        <v>138</v>
      </c>
      <c r="E214" s="204" t="s">
        <v>1067</v>
      </c>
      <c r="F214" s="205" t="s">
        <v>1068</v>
      </c>
      <c r="G214" s="206" t="s">
        <v>906</v>
      </c>
      <c r="H214" s="207">
        <v>1</v>
      </c>
      <c r="I214" s="208"/>
      <c r="J214" s="209">
        <f>ROUND(I214*H214,2)</f>
        <v>0</v>
      </c>
      <c r="K214" s="205" t="s">
        <v>19</v>
      </c>
      <c r="L214" s="43"/>
      <c r="M214" s="210" t="s">
        <v>19</v>
      </c>
      <c r="N214" s="211" t="s">
        <v>42</v>
      </c>
      <c r="O214" s="83"/>
      <c r="P214" s="212">
        <f>O214*H214</f>
        <v>0</v>
      </c>
      <c r="Q214" s="212">
        <v>0</v>
      </c>
      <c r="R214" s="212">
        <f>Q214*H214</f>
        <v>0</v>
      </c>
      <c r="S214" s="212">
        <v>0</v>
      </c>
      <c r="T214" s="213">
        <f>S214*H214</f>
        <v>0</v>
      </c>
      <c r="U214" s="37"/>
      <c r="V214" s="37"/>
      <c r="W214" s="37"/>
      <c r="X214" s="37"/>
      <c r="Y214" s="37"/>
      <c r="Z214" s="37"/>
      <c r="AA214" s="37"/>
      <c r="AB214" s="37"/>
      <c r="AC214" s="37"/>
      <c r="AD214" s="37"/>
      <c r="AE214" s="37"/>
      <c r="AR214" s="214" t="s">
        <v>176</v>
      </c>
      <c r="AT214" s="214" t="s">
        <v>138</v>
      </c>
      <c r="AU214" s="214" t="s">
        <v>81</v>
      </c>
      <c r="AY214" s="16" t="s">
        <v>136</v>
      </c>
      <c r="BE214" s="215">
        <f>IF(N214="základní",J214,0)</f>
        <v>0</v>
      </c>
      <c r="BF214" s="215">
        <f>IF(N214="snížená",J214,0)</f>
        <v>0</v>
      </c>
      <c r="BG214" s="215">
        <f>IF(N214="zákl. přenesená",J214,0)</f>
        <v>0</v>
      </c>
      <c r="BH214" s="215">
        <f>IF(N214="sníž. přenesená",J214,0)</f>
        <v>0</v>
      </c>
      <c r="BI214" s="215">
        <f>IF(N214="nulová",J214,0)</f>
        <v>0</v>
      </c>
      <c r="BJ214" s="16" t="s">
        <v>79</v>
      </c>
      <c r="BK214" s="215">
        <f>ROUND(I214*H214,2)</f>
        <v>0</v>
      </c>
      <c r="BL214" s="16" t="s">
        <v>176</v>
      </c>
      <c r="BM214" s="214" t="s">
        <v>508</v>
      </c>
    </row>
    <row r="215" s="2" customFormat="1" ht="16.5" customHeight="1">
      <c r="A215" s="37"/>
      <c r="B215" s="38"/>
      <c r="C215" s="203" t="s">
        <v>325</v>
      </c>
      <c r="D215" s="203" t="s">
        <v>138</v>
      </c>
      <c r="E215" s="204" t="s">
        <v>1069</v>
      </c>
      <c r="F215" s="205" t="s">
        <v>1070</v>
      </c>
      <c r="G215" s="206" t="s">
        <v>906</v>
      </c>
      <c r="H215" s="207">
        <v>16</v>
      </c>
      <c r="I215" s="208"/>
      <c r="J215" s="209">
        <f>ROUND(I215*H215,2)</f>
        <v>0</v>
      </c>
      <c r="K215" s="205" t="s">
        <v>19</v>
      </c>
      <c r="L215" s="43"/>
      <c r="M215" s="210" t="s">
        <v>19</v>
      </c>
      <c r="N215" s="211" t="s">
        <v>42</v>
      </c>
      <c r="O215" s="83"/>
      <c r="P215" s="212">
        <f>O215*H215</f>
        <v>0</v>
      </c>
      <c r="Q215" s="212">
        <v>0</v>
      </c>
      <c r="R215" s="212">
        <f>Q215*H215</f>
        <v>0</v>
      </c>
      <c r="S215" s="212">
        <v>0</v>
      </c>
      <c r="T215" s="213">
        <f>S215*H215</f>
        <v>0</v>
      </c>
      <c r="U215" s="37"/>
      <c r="V215" s="37"/>
      <c r="W215" s="37"/>
      <c r="X215" s="37"/>
      <c r="Y215" s="37"/>
      <c r="Z215" s="37"/>
      <c r="AA215" s="37"/>
      <c r="AB215" s="37"/>
      <c r="AC215" s="37"/>
      <c r="AD215" s="37"/>
      <c r="AE215" s="37"/>
      <c r="AR215" s="214" t="s">
        <v>176</v>
      </c>
      <c r="AT215" s="214" t="s">
        <v>138</v>
      </c>
      <c r="AU215" s="214" t="s">
        <v>81</v>
      </c>
      <c r="AY215" s="16" t="s">
        <v>136</v>
      </c>
      <c r="BE215" s="215">
        <f>IF(N215="základní",J215,0)</f>
        <v>0</v>
      </c>
      <c r="BF215" s="215">
        <f>IF(N215="snížená",J215,0)</f>
        <v>0</v>
      </c>
      <c r="BG215" s="215">
        <f>IF(N215="zákl. přenesená",J215,0)</f>
        <v>0</v>
      </c>
      <c r="BH215" s="215">
        <f>IF(N215="sníž. přenesená",J215,0)</f>
        <v>0</v>
      </c>
      <c r="BI215" s="215">
        <f>IF(N215="nulová",J215,0)</f>
        <v>0</v>
      </c>
      <c r="BJ215" s="16" t="s">
        <v>79</v>
      </c>
      <c r="BK215" s="215">
        <f>ROUND(I215*H215,2)</f>
        <v>0</v>
      </c>
      <c r="BL215" s="16" t="s">
        <v>176</v>
      </c>
      <c r="BM215" s="214" t="s">
        <v>512</v>
      </c>
    </row>
    <row r="216" s="2" customFormat="1" ht="16.5" customHeight="1">
      <c r="A216" s="37"/>
      <c r="B216" s="38"/>
      <c r="C216" s="203" t="s">
        <v>514</v>
      </c>
      <c r="D216" s="203" t="s">
        <v>138</v>
      </c>
      <c r="E216" s="204" t="s">
        <v>1071</v>
      </c>
      <c r="F216" s="205" t="s">
        <v>1072</v>
      </c>
      <c r="G216" s="206" t="s">
        <v>906</v>
      </c>
      <c r="H216" s="207">
        <v>6</v>
      </c>
      <c r="I216" s="208"/>
      <c r="J216" s="209">
        <f>ROUND(I216*H216,2)</f>
        <v>0</v>
      </c>
      <c r="K216" s="205" t="s">
        <v>19</v>
      </c>
      <c r="L216" s="43"/>
      <c r="M216" s="210" t="s">
        <v>19</v>
      </c>
      <c r="N216" s="211" t="s">
        <v>42</v>
      </c>
      <c r="O216" s="83"/>
      <c r="P216" s="212">
        <f>O216*H216</f>
        <v>0</v>
      </c>
      <c r="Q216" s="212">
        <v>0</v>
      </c>
      <c r="R216" s="212">
        <f>Q216*H216</f>
        <v>0</v>
      </c>
      <c r="S216" s="212">
        <v>0</v>
      </c>
      <c r="T216" s="213">
        <f>S216*H216</f>
        <v>0</v>
      </c>
      <c r="U216" s="37"/>
      <c r="V216" s="37"/>
      <c r="W216" s="37"/>
      <c r="X216" s="37"/>
      <c r="Y216" s="37"/>
      <c r="Z216" s="37"/>
      <c r="AA216" s="37"/>
      <c r="AB216" s="37"/>
      <c r="AC216" s="37"/>
      <c r="AD216" s="37"/>
      <c r="AE216" s="37"/>
      <c r="AR216" s="214" t="s">
        <v>176</v>
      </c>
      <c r="AT216" s="214" t="s">
        <v>138</v>
      </c>
      <c r="AU216" s="214" t="s">
        <v>81</v>
      </c>
      <c r="AY216" s="16" t="s">
        <v>136</v>
      </c>
      <c r="BE216" s="215">
        <f>IF(N216="základní",J216,0)</f>
        <v>0</v>
      </c>
      <c r="BF216" s="215">
        <f>IF(N216="snížená",J216,0)</f>
        <v>0</v>
      </c>
      <c r="BG216" s="215">
        <f>IF(N216="zákl. přenesená",J216,0)</f>
        <v>0</v>
      </c>
      <c r="BH216" s="215">
        <f>IF(N216="sníž. přenesená",J216,0)</f>
        <v>0</v>
      </c>
      <c r="BI216" s="215">
        <f>IF(N216="nulová",J216,0)</f>
        <v>0</v>
      </c>
      <c r="BJ216" s="16" t="s">
        <v>79</v>
      </c>
      <c r="BK216" s="215">
        <f>ROUND(I216*H216,2)</f>
        <v>0</v>
      </c>
      <c r="BL216" s="16" t="s">
        <v>176</v>
      </c>
      <c r="BM216" s="214" t="s">
        <v>517</v>
      </c>
    </row>
    <row r="217" s="2" customFormat="1" ht="16.5" customHeight="1">
      <c r="A217" s="37"/>
      <c r="B217" s="38"/>
      <c r="C217" s="203" t="s">
        <v>331</v>
      </c>
      <c r="D217" s="203" t="s">
        <v>138</v>
      </c>
      <c r="E217" s="204" t="s">
        <v>1073</v>
      </c>
      <c r="F217" s="205" t="s">
        <v>1074</v>
      </c>
      <c r="G217" s="206" t="s">
        <v>906</v>
      </c>
      <c r="H217" s="207">
        <v>4</v>
      </c>
      <c r="I217" s="208"/>
      <c r="J217" s="209">
        <f>ROUND(I217*H217,2)</f>
        <v>0</v>
      </c>
      <c r="K217" s="205" t="s">
        <v>19</v>
      </c>
      <c r="L217" s="43"/>
      <c r="M217" s="210" t="s">
        <v>19</v>
      </c>
      <c r="N217" s="211" t="s">
        <v>42</v>
      </c>
      <c r="O217" s="83"/>
      <c r="P217" s="212">
        <f>O217*H217</f>
        <v>0</v>
      </c>
      <c r="Q217" s="212">
        <v>0</v>
      </c>
      <c r="R217" s="212">
        <f>Q217*H217</f>
        <v>0</v>
      </c>
      <c r="S217" s="212">
        <v>0</v>
      </c>
      <c r="T217" s="213">
        <f>S217*H217</f>
        <v>0</v>
      </c>
      <c r="U217" s="37"/>
      <c r="V217" s="37"/>
      <c r="W217" s="37"/>
      <c r="X217" s="37"/>
      <c r="Y217" s="37"/>
      <c r="Z217" s="37"/>
      <c r="AA217" s="37"/>
      <c r="AB217" s="37"/>
      <c r="AC217" s="37"/>
      <c r="AD217" s="37"/>
      <c r="AE217" s="37"/>
      <c r="AR217" s="214" t="s">
        <v>176</v>
      </c>
      <c r="AT217" s="214" t="s">
        <v>138</v>
      </c>
      <c r="AU217" s="214" t="s">
        <v>81</v>
      </c>
      <c r="AY217" s="16" t="s">
        <v>136</v>
      </c>
      <c r="BE217" s="215">
        <f>IF(N217="základní",J217,0)</f>
        <v>0</v>
      </c>
      <c r="BF217" s="215">
        <f>IF(N217="snížená",J217,0)</f>
        <v>0</v>
      </c>
      <c r="BG217" s="215">
        <f>IF(N217="zákl. přenesená",J217,0)</f>
        <v>0</v>
      </c>
      <c r="BH217" s="215">
        <f>IF(N217="sníž. přenesená",J217,0)</f>
        <v>0</v>
      </c>
      <c r="BI217" s="215">
        <f>IF(N217="nulová",J217,0)</f>
        <v>0</v>
      </c>
      <c r="BJ217" s="16" t="s">
        <v>79</v>
      </c>
      <c r="BK217" s="215">
        <f>ROUND(I217*H217,2)</f>
        <v>0</v>
      </c>
      <c r="BL217" s="16" t="s">
        <v>176</v>
      </c>
      <c r="BM217" s="214" t="s">
        <v>521</v>
      </c>
    </row>
    <row r="218" s="2" customFormat="1" ht="16.5" customHeight="1">
      <c r="A218" s="37"/>
      <c r="B218" s="38"/>
      <c r="C218" s="203" t="s">
        <v>523</v>
      </c>
      <c r="D218" s="203" t="s">
        <v>138</v>
      </c>
      <c r="E218" s="204" t="s">
        <v>1075</v>
      </c>
      <c r="F218" s="205" t="s">
        <v>1076</v>
      </c>
      <c r="G218" s="206" t="s">
        <v>906</v>
      </c>
      <c r="H218" s="207">
        <v>2</v>
      </c>
      <c r="I218" s="208"/>
      <c r="J218" s="209">
        <f>ROUND(I218*H218,2)</f>
        <v>0</v>
      </c>
      <c r="K218" s="205" t="s">
        <v>19</v>
      </c>
      <c r="L218" s="43"/>
      <c r="M218" s="210" t="s">
        <v>19</v>
      </c>
      <c r="N218" s="211" t="s">
        <v>42</v>
      </c>
      <c r="O218" s="83"/>
      <c r="P218" s="212">
        <f>O218*H218</f>
        <v>0</v>
      </c>
      <c r="Q218" s="212">
        <v>0</v>
      </c>
      <c r="R218" s="212">
        <f>Q218*H218</f>
        <v>0</v>
      </c>
      <c r="S218" s="212">
        <v>0</v>
      </c>
      <c r="T218" s="213">
        <f>S218*H218</f>
        <v>0</v>
      </c>
      <c r="U218" s="37"/>
      <c r="V218" s="37"/>
      <c r="W218" s="37"/>
      <c r="X218" s="37"/>
      <c r="Y218" s="37"/>
      <c r="Z218" s="37"/>
      <c r="AA218" s="37"/>
      <c r="AB218" s="37"/>
      <c r="AC218" s="37"/>
      <c r="AD218" s="37"/>
      <c r="AE218" s="37"/>
      <c r="AR218" s="214" t="s">
        <v>176</v>
      </c>
      <c r="AT218" s="214" t="s">
        <v>138</v>
      </c>
      <c r="AU218" s="214" t="s">
        <v>81</v>
      </c>
      <c r="AY218" s="16" t="s">
        <v>136</v>
      </c>
      <c r="BE218" s="215">
        <f>IF(N218="základní",J218,0)</f>
        <v>0</v>
      </c>
      <c r="BF218" s="215">
        <f>IF(N218="snížená",J218,0)</f>
        <v>0</v>
      </c>
      <c r="BG218" s="215">
        <f>IF(N218="zákl. přenesená",J218,0)</f>
        <v>0</v>
      </c>
      <c r="BH218" s="215">
        <f>IF(N218="sníž. přenesená",J218,0)</f>
        <v>0</v>
      </c>
      <c r="BI218" s="215">
        <f>IF(N218="nulová",J218,0)</f>
        <v>0</v>
      </c>
      <c r="BJ218" s="16" t="s">
        <v>79</v>
      </c>
      <c r="BK218" s="215">
        <f>ROUND(I218*H218,2)</f>
        <v>0</v>
      </c>
      <c r="BL218" s="16" t="s">
        <v>176</v>
      </c>
      <c r="BM218" s="214" t="s">
        <v>526</v>
      </c>
    </row>
    <row r="219" s="2" customFormat="1" ht="16.5" customHeight="1">
      <c r="A219" s="37"/>
      <c r="B219" s="38"/>
      <c r="C219" s="203" t="s">
        <v>337</v>
      </c>
      <c r="D219" s="203" t="s">
        <v>138</v>
      </c>
      <c r="E219" s="204" t="s">
        <v>1077</v>
      </c>
      <c r="F219" s="205" t="s">
        <v>1078</v>
      </c>
      <c r="G219" s="206" t="s">
        <v>906</v>
      </c>
      <c r="H219" s="207">
        <v>8</v>
      </c>
      <c r="I219" s="208"/>
      <c r="J219" s="209">
        <f>ROUND(I219*H219,2)</f>
        <v>0</v>
      </c>
      <c r="K219" s="205" t="s">
        <v>19</v>
      </c>
      <c r="L219" s="43"/>
      <c r="M219" s="210" t="s">
        <v>19</v>
      </c>
      <c r="N219" s="211" t="s">
        <v>42</v>
      </c>
      <c r="O219" s="83"/>
      <c r="P219" s="212">
        <f>O219*H219</f>
        <v>0</v>
      </c>
      <c r="Q219" s="212">
        <v>0</v>
      </c>
      <c r="R219" s="212">
        <f>Q219*H219</f>
        <v>0</v>
      </c>
      <c r="S219" s="212">
        <v>0</v>
      </c>
      <c r="T219" s="213">
        <f>S219*H219</f>
        <v>0</v>
      </c>
      <c r="U219" s="37"/>
      <c r="V219" s="37"/>
      <c r="W219" s="37"/>
      <c r="X219" s="37"/>
      <c r="Y219" s="37"/>
      <c r="Z219" s="37"/>
      <c r="AA219" s="37"/>
      <c r="AB219" s="37"/>
      <c r="AC219" s="37"/>
      <c r="AD219" s="37"/>
      <c r="AE219" s="37"/>
      <c r="AR219" s="214" t="s">
        <v>176</v>
      </c>
      <c r="AT219" s="214" t="s">
        <v>138</v>
      </c>
      <c r="AU219" s="214" t="s">
        <v>81</v>
      </c>
      <c r="AY219" s="16" t="s">
        <v>136</v>
      </c>
      <c r="BE219" s="215">
        <f>IF(N219="základní",J219,0)</f>
        <v>0</v>
      </c>
      <c r="BF219" s="215">
        <f>IF(N219="snížená",J219,0)</f>
        <v>0</v>
      </c>
      <c r="BG219" s="215">
        <f>IF(N219="zákl. přenesená",J219,0)</f>
        <v>0</v>
      </c>
      <c r="BH219" s="215">
        <f>IF(N219="sníž. přenesená",J219,0)</f>
        <v>0</v>
      </c>
      <c r="BI219" s="215">
        <f>IF(N219="nulová",J219,0)</f>
        <v>0</v>
      </c>
      <c r="BJ219" s="16" t="s">
        <v>79</v>
      </c>
      <c r="BK219" s="215">
        <f>ROUND(I219*H219,2)</f>
        <v>0</v>
      </c>
      <c r="BL219" s="16" t="s">
        <v>176</v>
      </c>
      <c r="BM219" s="214" t="s">
        <v>531</v>
      </c>
    </row>
    <row r="220" s="2" customFormat="1" ht="16.5" customHeight="1">
      <c r="A220" s="37"/>
      <c r="B220" s="38"/>
      <c r="C220" s="203" t="s">
        <v>535</v>
      </c>
      <c r="D220" s="203" t="s">
        <v>138</v>
      </c>
      <c r="E220" s="204" t="s">
        <v>1079</v>
      </c>
      <c r="F220" s="205" t="s">
        <v>1080</v>
      </c>
      <c r="G220" s="206" t="s">
        <v>906</v>
      </c>
      <c r="H220" s="207">
        <v>5</v>
      </c>
      <c r="I220" s="208"/>
      <c r="J220" s="209">
        <f>ROUND(I220*H220,2)</f>
        <v>0</v>
      </c>
      <c r="K220" s="205" t="s">
        <v>19</v>
      </c>
      <c r="L220" s="43"/>
      <c r="M220" s="210" t="s">
        <v>19</v>
      </c>
      <c r="N220" s="211" t="s">
        <v>42</v>
      </c>
      <c r="O220" s="83"/>
      <c r="P220" s="212">
        <f>O220*H220</f>
        <v>0</v>
      </c>
      <c r="Q220" s="212">
        <v>0</v>
      </c>
      <c r="R220" s="212">
        <f>Q220*H220</f>
        <v>0</v>
      </c>
      <c r="S220" s="212">
        <v>0</v>
      </c>
      <c r="T220" s="213">
        <f>S220*H220</f>
        <v>0</v>
      </c>
      <c r="U220" s="37"/>
      <c r="V220" s="37"/>
      <c r="W220" s="37"/>
      <c r="X220" s="37"/>
      <c r="Y220" s="37"/>
      <c r="Z220" s="37"/>
      <c r="AA220" s="37"/>
      <c r="AB220" s="37"/>
      <c r="AC220" s="37"/>
      <c r="AD220" s="37"/>
      <c r="AE220" s="37"/>
      <c r="AR220" s="214" t="s">
        <v>176</v>
      </c>
      <c r="AT220" s="214" t="s">
        <v>138</v>
      </c>
      <c r="AU220" s="214" t="s">
        <v>81</v>
      </c>
      <c r="AY220" s="16" t="s">
        <v>136</v>
      </c>
      <c r="BE220" s="215">
        <f>IF(N220="základní",J220,0)</f>
        <v>0</v>
      </c>
      <c r="BF220" s="215">
        <f>IF(N220="snížená",J220,0)</f>
        <v>0</v>
      </c>
      <c r="BG220" s="215">
        <f>IF(N220="zákl. přenesená",J220,0)</f>
        <v>0</v>
      </c>
      <c r="BH220" s="215">
        <f>IF(N220="sníž. přenesená",J220,0)</f>
        <v>0</v>
      </c>
      <c r="BI220" s="215">
        <f>IF(N220="nulová",J220,0)</f>
        <v>0</v>
      </c>
      <c r="BJ220" s="16" t="s">
        <v>79</v>
      </c>
      <c r="BK220" s="215">
        <f>ROUND(I220*H220,2)</f>
        <v>0</v>
      </c>
      <c r="BL220" s="16" t="s">
        <v>176</v>
      </c>
      <c r="BM220" s="214" t="s">
        <v>538</v>
      </c>
    </row>
    <row r="221" s="2" customFormat="1" ht="16.5" customHeight="1">
      <c r="A221" s="37"/>
      <c r="B221" s="38"/>
      <c r="C221" s="203" t="s">
        <v>344</v>
      </c>
      <c r="D221" s="203" t="s">
        <v>138</v>
      </c>
      <c r="E221" s="204" t="s">
        <v>1081</v>
      </c>
      <c r="F221" s="205" t="s">
        <v>1082</v>
      </c>
      <c r="G221" s="206" t="s">
        <v>906</v>
      </c>
      <c r="H221" s="207">
        <v>5</v>
      </c>
      <c r="I221" s="208"/>
      <c r="J221" s="209">
        <f>ROUND(I221*H221,2)</f>
        <v>0</v>
      </c>
      <c r="K221" s="205" t="s">
        <v>19</v>
      </c>
      <c r="L221" s="43"/>
      <c r="M221" s="210" t="s">
        <v>19</v>
      </c>
      <c r="N221" s="211" t="s">
        <v>42</v>
      </c>
      <c r="O221" s="83"/>
      <c r="P221" s="212">
        <f>O221*H221</f>
        <v>0</v>
      </c>
      <c r="Q221" s="212">
        <v>0</v>
      </c>
      <c r="R221" s="212">
        <f>Q221*H221</f>
        <v>0</v>
      </c>
      <c r="S221" s="212">
        <v>0</v>
      </c>
      <c r="T221" s="213">
        <f>S221*H221</f>
        <v>0</v>
      </c>
      <c r="U221" s="37"/>
      <c r="V221" s="37"/>
      <c r="W221" s="37"/>
      <c r="X221" s="37"/>
      <c r="Y221" s="37"/>
      <c r="Z221" s="37"/>
      <c r="AA221" s="37"/>
      <c r="AB221" s="37"/>
      <c r="AC221" s="37"/>
      <c r="AD221" s="37"/>
      <c r="AE221" s="37"/>
      <c r="AR221" s="214" t="s">
        <v>176</v>
      </c>
      <c r="AT221" s="214" t="s">
        <v>138</v>
      </c>
      <c r="AU221" s="214" t="s">
        <v>81</v>
      </c>
      <c r="AY221" s="16" t="s">
        <v>136</v>
      </c>
      <c r="BE221" s="215">
        <f>IF(N221="základní",J221,0)</f>
        <v>0</v>
      </c>
      <c r="BF221" s="215">
        <f>IF(N221="snížená",J221,0)</f>
        <v>0</v>
      </c>
      <c r="BG221" s="215">
        <f>IF(N221="zákl. přenesená",J221,0)</f>
        <v>0</v>
      </c>
      <c r="BH221" s="215">
        <f>IF(N221="sníž. přenesená",J221,0)</f>
        <v>0</v>
      </c>
      <c r="BI221" s="215">
        <f>IF(N221="nulová",J221,0)</f>
        <v>0</v>
      </c>
      <c r="BJ221" s="16" t="s">
        <v>79</v>
      </c>
      <c r="BK221" s="215">
        <f>ROUND(I221*H221,2)</f>
        <v>0</v>
      </c>
      <c r="BL221" s="16" t="s">
        <v>176</v>
      </c>
      <c r="BM221" s="214" t="s">
        <v>542</v>
      </c>
    </row>
    <row r="222" s="2" customFormat="1">
      <c r="A222" s="37"/>
      <c r="B222" s="38"/>
      <c r="C222" s="39"/>
      <c r="D222" s="221" t="s">
        <v>182</v>
      </c>
      <c r="E222" s="39"/>
      <c r="F222" s="222" t="s">
        <v>1083</v>
      </c>
      <c r="G222" s="39"/>
      <c r="H222" s="39"/>
      <c r="I222" s="218"/>
      <c r="J222" s="39"/>
      <c r="K222" s="39"/>
      <c r="L222" s="43"/>
      <c r="M222" s="219"/>
      <c r="N222" s="220"/>
      <c r="O222" s="83"/>
      <c r="P222" s="83"/>
      <c r="Q222" s="83"/>
      <c r="R222" s="83"/>
      <c r="S222" s="83"/>
      <c r="T222" s="84"/>
      <c r="U222" s="37"/>
      <c r="V222" s="37"/>
      <c r="W222" s="37"/>
      <c r="X222" s="37"/>
      <c r="Y222" s="37"/>
      <c r="Z222" s="37"/>
      <c r="AA222" s="37"/>
      <c r="AB222" s="37"/>
      <c r="AC222" s="37"/>
      <c r="AD222" s="37"/>
      <c r="AE222" s="37"/>
      <c r="AT222" s="16" t="s">
        <v>182</v>
      </c>
      <c r="AU222" s="16" t="s">
        <v>81</v>
      </c>
    </row>
    <row r="223" s="2" customFormat="1" ht="16.5" customHeight="1">
      <c r="A223" s="37"/>
      <c r="B223" s="38"/>
      <c r="C223" s="203" t="s">
        <v>548</v>
      </c>
      <c r="D223" s="203" t="s">
        <v>138</v>
      </c>
      <c r="E223" s="204" t="s">
        <v>1084</v>
      </c>
      <c r="F223" s="205" t="s">
        <v>1085</v>
      </c>
      <c r="G223" s="206" t="s">
        <v>906</v>
      </c>
      <c r="H223" s="207">
        <v>3</v>
      </c>
      <c r="I223" s="208"/>
      <c r="J223" s="209">
        <f>ROUND(I223*H223,2)</f>
        <v>0</v>
      </c>
      <c r="K223" s="205" t="s">
        <v>19</v>
      </c>
      <c r="L223" s="43"/>
      <c r="M223" s="210" t="s">
        <v>19</v>
      </c>
      <c r="N223" s="211" t="s">
        <v>42</v>
      </c>
      <c r="O223" s="83"/>
      <c r="P223" s="212">
        <f>O223*H223</f>
        <v>0</v>
      </c>
      <c r="Q223" s="212">
        <v>0</v>
      </c>
      <c r="R223" s="212">
        <f>Q223*H223</f>
        <v>0</v>
      </c>
      <c r="S223" s="212">
        <v>0</v>
      </c>
      <c r="T223" s="213">
        <f>S223*H223</f>
        <v>0</v>
      </c>
      <c r="U223" s="37"/>
      <c r="V223" s="37"/>
      <c r="W223" s="37"/>
      <c r="X223" s="37"/>
      <c r="Y223" s="37"/>
      <c r="Z223" s="37"/>
      <c r="AA223" s="37"/>
      <c r="AB223" s="37"/>
      <c r="AC223" s="37"/>
      <c r="AD223" s="37"/>
      <c r="AE223" s="37"/>
      <c r="AR223" s="214" t="s">
        <v>176</v>
      </c>
      <c r="AT223" s="214" t="s">
        <v>138</v>
      </c>
      <c r="AU223" s="214" t="s">
        <v>81</v>
      </c>
      <c r="AY223" s="16" t="s">
        <v>136</v>
      </c>
      <c r="BE223" s="215">
        <f>IF(N223="základní",J223,0)</f>
        <v>0</v>
      </c>
      <c r="BF223" s="215">
        <f>IF(N223="snížená",J223,0)</f>
        <v>0</v>
      </c>
      <c r="BG223" s="215">
        <f>IF(N223="zákl. přenesená",J223,0)</f>
        <v>0</v>
      </c>
      <c r="BH223" s="215">
        <f>IF(N223="sníž. přenesená",J223,0)</f>
        <v>0</v>
      </c>
      <c r="BI223" s="215">
        <f>IF(N223="nulová",J223,0)</f>
        <v>0</v>
      </c>
      <c r="BJ223" s="16" t="s">
        <v>79</v>
      </c>
      <c r="BK223" s="215">
        <f>ROUND(I223*H223,2)</f>
        <v>0</v>
      </c>
      <c r="BL223" s="16" t="s">
        <v>176</v>
      </c>
      <c r="BM223" s="214" t="s">
        <v>551</v>
      </c>
    </row>
    <row r="224" s="2" customFormat="1" ht="16.5" customHeight="1">
      <c r="A224" s="37"/>
      <c r="B224" s="38"/>
      <c r="C224" s="203" t="s">
        <v>350</v>
      </c>
      <c r="D224" s="203" t="s">
        <v>138</v>
      </c>
      <c r="E224" s="204" t="s">
        <v>1086</v>
      </c>
      <c r="F224" s="205" t="s">
        <v>1087</v>
      </c>
      <c r="G224" s="206" t="s">
        <v>906</v>
      </c>
      <c r="H224" s="207">
        <v>3</v>
      </c>
      <c r="I224" s="208"/>
      <c r="J224" s="209">
        <f>ROUND(I224*H224,2)</f>
        <v>0</v>
      </c>
      <c r="K224" s="205" t="s">
        <v>19</v>
      </c>
      <c r="L224" s="43"/>
      <c r="M224" s="210" t="s">
        <v>19</v>
      </c>
      <c r="N224" s="211" t="s">
        <v>42</v>
      </c>
      <c r="O224" s="83"/>
      <c r="P224" s="212">
        <f>O224*H224</f>
        <v>0</v>
      </c>
      <c r="Q224" s="212">
        <v>0</v>
      </c>
      <c r="R224" s="212">
        <f>Q224*H224</f>
        <v>0</v>
      </c>
      <c r="S224" s="212">
        <v>0</v>
      </c>
      <c r="T224" s="213">
        <f>S224*H224</f>
        <v>0</v>
      </c>
      <c r="U224" s="37"/>
      <c r="V224" s="37"/>
      <c r="W224" s="37"/>
      <c r="X224" s="37"/>
      <c r="Y224" s="37"/>
      <c r="Z224" s="37"/>
      <c r="AA224" s="37"/>
      <c r="AB224" s="37"/>
      <c r="AC224" s="37"/>
      <c r="AD224" s="37"/>
      <c r="AE224" s="37"/>
      <c r="AR224" s="214" t="s">
        <v>176</v>
      </c>
      <c r="AT224" s="214" t="s">
        <v>138</v>
      </c>
      <c r="AU224" s="214" t="s">
        <v>81</v>
      </c>
      <c r="AY224" s="16" t="s">
        <v>136</v>
      </c>
      <c r="BE224" s="215">
        <f>IF(N224="základní",J224,0)</f>
        <v>0</v>
      </c>
      <c r="BF224" s="215">
        <f>IF(N224="snížená",J224,0)</f>
        <v>0</v>
      </c>
      <c r="BG224" s="215">
        <f>IF(N224="zákl. přenesená",J224,0)</f>
        <v>0</v>
      </c>
      <c r="BH224" s="215">
        <f>IF(N224="sníž. přenesená",J224,0)</f>
        <v>0</v>
      </c>
      <c r="BI224" s="215">
        <f>IF(N224="nulová",J224,0)</f>
        <v>0</v>
      </c>
      <c r="BJ224" s="16" t="s">
        <v>79</v>
      </c>
      <c r="BK224" s="215">
        <f>ROUND(I224*H224,2)</f>
        <v>0</v>
      </c>
      <c r="BL224" s="16" t="s">
        <v>176</v>
      </c>
      <c r="BM224" s="214" t="s">
        <v>555</v>
      </c>
    </row>
    <row r="225" s="2" customFormat="1" ht="16.5" customHeight="1">
      <c r="A225" s="37"/>
      <c r="B225" s="38"/>
      <c r="C225" s="203" t="s">
        <v>557</v>
      </c>
      <c r="D225" s="203" t="s">
        <v>138</v>
      </c>
      <c r="E225" s="204" t="s">
        <v>1088</v>
      </c>
      <c r="F225" s="205" t="s">
        <v>1089</v>
      </c>
      <c r="G225" s="206" t="s">
        <v>906</v>
      </c>
      <c r="H225" s="207">
        <v>29</v>
      </c>
      <c r="I225" s="208"/>
      <c r="J225" s="209">
        <f>ROUND(I225*H225,2)</f>
        <v>0</v>
      </c>
      <c r="K225" s="205" t="s">
        <v>19</v>
      </c>
      <c r="L225" s="43"/>
      <c r="M225" s="210" t="s">
        <v>19</v>
      </c>
      <c r="N225" s="211" t="s">
        <v>42</v>
      </c>
      <c r="O225" s="83"/>
      <c r="P225" s="212">
        <f>O225*H225</f>
        <v>0</v>
      </c>
      <c r="Q225" s="212">
        <v>0</v>
      </c>
      <c r="R225" s="212">
        <f>Q225*H225</f>
        <v>0</v>
      </c>
      <c r="S225" s="212">
        <v>0</v>
      </c>
      <c r="T225" s="213">
        <f>S225*H225</f>
        <v>0</v>
      </c>
      <c r="U225" s="37"/>
      <c r="V225" s="37"/>
      <c r="W225" s="37"/>
      <c r="X225" s="37"/>
      <c r="Y225" s="37"/>
      <c r="Z225" s="37"/>
      <c r="AA225" s="37"/>
      <c r="AB225" s="37"/>
      <c r="AC225" s="37"/>
      <c r="AD225" s="37"/>
      <c r="AE225" s="37"/>
      <c r="AR225" s="214" t="s">
        <v>176</v>
      </c>
      <c r="AT225" s="214" t="s">
        <v>138</v>
      </c>
      <c r="AU225" s="214" t="s">
        <v>81</v>
      </c>
      <c r="AY225" s="16" t="s">
        <v>136</v>
      </c>
      <c r="BE225" s="215">
        <f>IF(N225="základní",J225,0)</f>
        <v>0</v>
      </c>
      <c r="BF225" s="215">
        <f>IF(N225="snížená",J225,0)</f>
        <v>0</v>
      </c>
      <c r="BG225" s="215">
        <f>IF(N225="zákl. přenesená",J225,0)</f>
        <v>0</v>
      </c>
      <c r="BH225" s="215">
        <f>IF(N225="sníž. přenesená",J225,0)</f>
        <v>0</v>
      </c>
      <c r="BI225" s="215">
        <f>IF(N225="nulová",J225,0)</f>
        <v>0</v>
      </c>
      <c r="BJ225" s="16" t="s">
        <v>79</v>
      </c>
      <c r="BK225" s="215">
        <f>ROUND(I225*H225,2)</f>
        <v>0</v>
      </c>
      <c r="BL225" s="16" t="s">
        <v>176</v>
      </c>
      <c r="BM225" s="214" t="s">
        <v>560</v>
      </c>
    </row>
    <row r="226" s="2" customFormat="1" ht="16.5" customHeight="1">
      <c r="A226" s="37"/>
      <c r="B226" s="38"/>
      <c r="C226" s="203" t="s">
        <v>357</v>
      </c>
      <c r="D226" s="203" t="s">
        <v>138</v>
      </c>
      <c r="E226" s="204" t="s">
        <v>1090</v>
      </c>
      <c r="F226" s="205" t="s">
        <v>1091</v>
      </c>
      <c r="G226" s="206" t="s">
        <v>906</v>
      </c>
      <c r="H226" s="207">
        <v>3</v>
      </c>
      <c r="I226" s="208"/>
      <c r="J226" s="209">
        <f>ROUND(I226*H226,2)</f>
        <v>0</v>
      </c>
      <c r="K226" s="205" t="s">
        <v>19</v>
      </c>
      <c r="L226" s="43"/>
      <c r="M226" s="210" t="s">
        <v>19</v>
      </c>
      <c r="N226" s="211" t="s">
        <v>42</v>
      </c>
      <c r="O226" s="83"/>
      <c r="P226" s="212">
        <f>O226*H226</f>
        <v>0</v>
      </c>
      <c r="Q226" s="212">
        <v>0</v>
      </c>
      <c r="R226" s="212">
        <f>Q226*H226</f>
        <v>0</v>
      </c>
      <c r="S226" s="212">
        <v>0</v>
      </c>
      <c r="T226" s="213">
        <f>S226*H226</f>
        <v>0</v>
      </c>
      <c r="U226" s="37"/>
      <c r="V226" s="37"/>
      <c r="W226" s="37"/>
      <c r="X226" s="37"/>
      <c r="Y226" s="37"/>
      <c r="Z226" s="37"/>
      <c r="AA226" s="37"/>
      <c r="AB226" s="37"/>
      <c r="AC226" s="37"/>
      <c r="AD226" s="37"/>
      <c r="AE226" s="37"/>
      <c r="AR226" s="214" t="s">
        <v>176</v>
      </c>
      <c r="AT226" s="214" t="s">
        <v>138</v>
      </c>
      <c r="AU226" s="214" t="s">
        <v>81</v>
      </c>
      <c r="AY226" s="16" t="s">
        <v>136</v>
      </c>
      <c r="BE226" s="215">
        <f>IF(N226="základní",J226,0)</f>
        <v>0</v>
      </c>
      <c r="BF226" s="215">
        <f>IF(N226="snížená",J226,0)</f>
        <v>0</v>
      </c>
      <c r="BG226" s="215">
        <f>IF(N226="zákl. přenesená",J226,0)</f>
        <v>0</v>
      </c>
      <c r="BH226" s="215">
        <f>IF(N226="sníž. přenesená",J226,0)</f>
        <v>0</v>
      </c>
      <c r="BI226" s="215">
        <f>IF(N226="nulová",J226,0)</f>
        <v>0</v>
      </c>
      <c r="BJ226" s="16" t="s">
        <v>79</v>
      </c>
      <c r="BK226" s="215">
        <f>ROUND(I226*H226,2)</f>
        <v>0</v>
      </c>
      <c r="BL226" s="16" t="s">
        <v>176</v>
      </c>
      <c r="BM226" s="214" t="s">
        <v>564</v>
      </c>
    </row>
    <row r="227" s="2" customFormat="1" ht="21.75" customHeight="1">
      <c r="A227" s="37"/>
      <c r="B227" s="38"/>
      <c r="C227" s="203" t="s">
        <v>566</v>
      </c>
      <c r="D227" s="203" t="s">
        <v>138</v>
      </c>
      <c r="E227" s="204" t="s">
        <v>1092</v>
      </c>
      <c r="F227" s="205" t="s">
        <v>1093</v>
      </c>
      <c r="G227" s="206" t="s">
        <v>906</v>
      </c>
      <c r="H227" s="207">
        <v>1</v>
      </c>
      <c r="I227" s="208"/>
      <c r="J227" s="209">
        <f>ROUND(I227*H227,2)</f>
        <v>0</v>
      </c>
      <c r="K227" s="205" t="s">
        <v>19</v>
      </c>
      <c r="L227" s="43"/>
      <c r="M227" s="210" t="s">
        <v>19</v>
      </c>
      <c r="N227" s="211" t="s">
        <v>42</v>
      </c>
      <c r="O227" s="83"/>
      <c r="P227" s="212">
        <f>O227*H227</f>
        <v>0</v>
      </c>
      <c r="Q227" s="212">
        <v>0</v>
      </c>
      <c r="R227" s="212">
        <f>Q227*H227</f>
        <v>0</v>
      </c>
      <c r="S227" s="212">
        <v>0</v>
      </c>
      <c r="T227" s="213">
        <f>S227*H227</f>
        <v>0</v>
      </c>
      <c r="U227" s="37"/>
      <c r="V227" s="37"/>
      <c r="W227" s="37"/>
      <c r="X227" s="37"/>
      <c r="Y227" s="37"/>
      <c r="Z227" s="37"/>
      <c r="AA227" s="37"/>
      <c r="AB227" s="37"/>
      <c r="AC227" s="37"/>
      <c r="AD227" s="37"/>
      <c r="AE227" s="37"/>
      <c r="AR227" s="214" t="s">
        <v>176</v>
      </c>
      <c r="AT227" s="214" t="s">
        <v>138</v>
      </c>
      <c r="AU227" s="214" t="s">
        <v>81</v>
      </c>
      <c r="AY227" s="16" t="s">
        <v>136</v>
      </c>
      <c r="BE227" s="215">
        <f>IF(N227="základní",J227,0)</f>
        <v>0</v>
      </c>
      <c r="BF227" s="215">
        <f>IF(N227="snížená",J227,0)</f>
        <v>0</v>
      </c>
      <c r="BG227" s="215">
        <f>IF(N227="zákl. přenesená",J227,0)</f>
        <v>0</v>
      </c>
      <c r="BH227" s="215">
        <f>IF(N227="sníž. přenesená",J227,0)</f>
        <v>0</v>
      </c>
      <c r="BI227" s="215">
        <f>IF(N227="nulová",J227,0)</f>
        <v>0</v>
      </c>
      <c r="BJ227" s="16" t="s">
        <v>79</v>
      </c>
      <c r="BK227" s="215">
        <f>ROUND(I227*H227,2)</f>
        <v>0</v>
      </c>
      <c r="BL227" s="16" t="s">
        <v>176</v>
      </c>
      <c r="BM227" s="214" t="s">
        <v>569</v>
      </c>
    </row>
    <row r="228" s="2" customFormat="1" ht="16.5" customHeight="1">
      <c r="A228" s="37"/>
      <c r="B228" s="38"/>
      <c r="C228" s="203" t="s">
        <v>360</v>
      </c>
      <c r="D228" s="203" t="s">
        <v>138</v>
      </c>
      <c r="E228" s="204" t="s">
        <v>1094</v>
      </c>
      <c r="F228" s="205" t="s">
        <v>1095</v>
      </c>
      <c r="G228" s="206" t="s">
        <v>906</v>
      </c>
      <c r="H228" s="207">
        <v>5</v>
      </c>
      <c r="I228" s="208"/>
      <c r="J228" s="209">
        <f>ROUND(I228*H228,2)</f>
        <v>0</v>
      </c>
      <c r="K228" s="205" t="s">
        <v>19</v>
      </c>
      <c r="L228" s="43"/>
      <c r="M228" s="210" t="s">
        <v>19</v>
      </c>
      <c r="N228" s="211" t="s">
        <v>42</v>
      </c>
      <c r="O228" s="83"/>
      <c r="P228" s="212">
        <f>O228*H228</f>
        <v>0</v>
      </c>
      <c r="Q228" s="212">
        <v>0</v>
      </c>
      <c r="R228" s="212">
        <f>Q228*H228</f>
        <v>0</v>
      </c>
      <c r="S228" s="212">
        <v>0</v>
      </c>
      <c r="T228" s="213">
        <f>S228*H228</f>
        <v>0</v>
      </c>
      <c r="U228" s="37"/>
      <c r="V228" s="37"/>
      <c r="W228" s="37"/>
      <c r="X228" s="37"/>
      <c r="Y228" s="37"/>
      <c r="Z228" s="37"/>
      <c r="AA228" s="37"/>
      <c r="AB228" s="37"/>
      <c r="AC228" s="37"/>
      <c r="AD228" s="37"/>
      <c r="AE228" s="37"/>
      <c r="AR228" s="214" t="s">
        <v>176</v>
      </c>
      <c r="AT228" s="214" t="s">
        <v>138</v>
      </c>
      <c r="AU228" s="214" t="s">
        <v>81</v>
      </c>
      <c r="AY228" s="16" t="s">
        <v>136</v>
      </c>
      <c r="BE228" s="215">
        <f>IF(N228="základní",J228,0)</f>
        <v>0</v>
      </c>
      <c r="BF228" s="215">
        <f>IF(N228="snížená",J228,0)</f>
        <v>0</v>
      </c>
      <c r="BG228" s="215">
        <f>IF(N228="zákl. přenesená",J228,0)</f>
        <v>0</v>
      </c>
      <c r="BH228" s="215">
        <f>IF(N228="sníž. přenesená",J228,0)</f>
        <v>0</v>
      </c>
      <c r="BI228" s="215">
        <f>IF(N228="nulová",J228,0)</f>
        <v>0</v>
      </c>
      <c r="BJ228" s="16" t="s">
        <v>79</v>
      </c>
      <c r="BK228" s="215">
        <f>ROUND(I228*H228,2)</f>
        <v>0</v>
      </c>
      <c r="BL228" s="16" t="s">
        <v>176</v>
      </c>
      <c r="BM228" s="214" t="s">
        <v>575</v>
      </c>
    </row>
    <row r="229" s="2" customFormat="1" ht="16.5" customHeight="1">
      <c r="A229" s="37"/>
      <c r="B229" s="38"/>
      <c r="C229" s="203" t="s">
        <v>844</v>
      </c>
      <c r="D229" s="203" t="s">
        <v>138</v>
      </c>
      <c r="E229" s="204" t="s">
        <v>1096</v>
      </c>
      <c r="F229" s="205" t="s">
        <v>1097</v>
      </c>
      <c r="G229" s="206" t="s">
        <v>906</v>
      </c>
      <c r="H229" s="207">
        <v>12</v>
      </c>
      <c r="I229" s="208"/>
      <c r="J229" s="209">
        <f>ROUND(I229*H229,2)</f>
        <v>0</v>
      </c>
      <c r="K229" s="205" t="s">
        <v>19</v>
      </c>
      <c r="L229" s="43"/>
      <c r="M229" s="210" t="s">
        <v>19</v>
      </c>
      <c r="N229" s="211" t="s">
        <v>42</v>
      </c>
      <c r="O229" s="83"/>
      <c r="P229" s="212">
        <f>O229*H229</f>
        <v>0</v>
      </c>
      <c r="Q229" s="212">
        <v>0</v>
      </c>
      <c r="R229" s="212">
        <f>Q229*H229</f>
        <v>0</v>
      </c>
      <c r="S229" s="212">
        <v>0</v>
      </c>
      <c r="T229" s="213">
        <f>S229*H229</f>
        <v>0</v>
      </c>
      <c r="U229" s="37"/>
      <c r="V229" s="37"/>
      <c r="W229" s="37"/>
      <c r="X229" s="37"/>
      <c r="Y229" s="37"/>
      <c r="Z229" s="37"/>
      <c r="AA229" s="37"/>
      <c r="AB229" s="37"/>
      <c r="AC229" s="37"/>
      <c r="AD229" s="37"/>
      <c r="AE229" s="37"/>
      <c r="AR229" s="214" t="s">
        <v>176</v>
      </c>
      <c r="AT229" s="214" t="s">
        <v>138</v>
      </c>
      <c r="AU229" s="214" t="s">
        <v>81</v>
      </c>
      <c r="AY229" s="16" t="s">
        <v>136</v>
      </c>
      <c r="BE229" s="215">
        <f>IF(N229="základní",J229,0)</f>
        <v>0</v>
      </c>
      <c r="BF229" s="215">
        <f>IF(N229="snížená",J229,0)</f>
        <v>0</v>
      </c>
      <c r="BG229" s="215">
        <f>IF(N229="zákl. přenesená",J229,0)</f>
        <v>0</v>
      </c>
      <c r="BH229" s="215">
        <f>IF(N229="sníž. přenesená",J229,0)</f>
        <v>0</v>
      </c>
      <c r="BI229" s="215">
        <f>IF(N229="nulová",J229,0)</f>
        <v>0</v>
      </c>
      <c r="BJ229" s="16" t="s">
        <v>79</v>
      </c>
      <c r="BK229" s="215">
        <f>ROUND(I229*H229,2)</f>
        <v>0</v>
      </c>
      <c r="BL229" s="16" t="s">
        <v>176</v>
      </c>
      <c r="BM229" s="214" t="s">
        <v>848</v>
      </c>
    </row>
    <row r="230" s="2" customFormat="1" ht="16.5" customHeight="1">
      <c r="A230" s="37"/>
      <c r="B230" s="38"/>
      <c r="C230" s="203" t="s">
        <v>365</v>
      </c>
      <c r="D230" s="203" t="s">
        <v>138</v>
      </c>
      <c r="E230" s="204" t="s">
        <v>1098</v>
      </c>
      <c r="F230" s="205" t="s">
        <v>1099</v>
      </c>
      <c r="G230" s="206" t="s">
        <v>906</v>
      </c>
      <c r="H230" s="207">
        <v>11</v>
      </c>
      <c r="I230" s="208"/>
      <c r="J230" s="209">
        <f>ROUND(I230*H230,2)</f>
        <v>0</v>
      </c>
      <c r="K230" s="205" t="s">
        <v>19</v>
      </c>
      <c r="L230" s="43"/>
      <c r="M230" s="210" t="s">
        <v>19</v>
      </c>
      <c r="N230" s="211" t="s">
        <v>42</v>
      </c>
      <c r="O230" s="83"/>
      <c r="P230" s="212">
        <f>O230*H230</f>
        <v>0</v>
      </c>
      <c r="Q230" s="212">
        <v>0</v>
      </c>
      <c r="R230" s="212">
        <f>Q230*H230</f>
        <v>0</v>
      </c>
      <c r="S230" s="212">
        <v>0</v>
      </c>
      <c r="T230" s="213">
        <f>S230*H230</f>
        <v>0</v>
      </c>
      <c r="U230" s="37"/>
      <c r="V230" s="37"/>
      <c r="W230" s="37"/>
      <c r="X230" s="37"/>
      <c r="Y230" s="37"/>
      <c r="Z230" s="37"/>
      <c r="AA230" s="37"/>
      <c r="AB230" s="37"/>
      <c r="AC230" s="37"/>
      <c r="AD230" s="37"/>
      <c r="AE230" s="37"/>
      <c r="AR230" s="214" t="s">
        <v>176</v>
      </c>
      <c r="AT230" s="214" t="s">
        <v>138</v>
      </c>
      <c r="AU230" s="214" t="s">
        <v>81</v>
      </c>
      <c r="AY230" s="16" t="s">
        <v>136</v>
      </c>
      <c r="BE230" s="215">
        <f>IF(N230="základní",J230,0)</f>
        <v>0</v>
      </c>
      <c r="BF230" s="215">
        <f>IF(N230="snížená",J230,0)</f>
        <v>0</v>
      </c>
      <c r="BG230" s="215">
        <f>IF(N230="zákl. přenesená",J230,0)</f>
        <v>0</v>
      </c>
      <c r="BH230" s="215">
        <f>IF(N230="sníž. přenesená",J230,0)</f>
        <v>0</v>
      </c>
      <c r="BI230" s="215">
        <f>IF(N230="nulová",J230,0)</f>
        <v>0</v>
      </c>
      <c r="BJ230" s="16" t="s">
        <v>79</v>
      </c>
      <c r="BK230" s="215">
        <f>ROUND(I230*H230,2)</f>
        <v>0</v>
      </c>
      <c r="BL230" s="16" t="s">
        <v>176</v>
      </c>
      <c r="BM230" s="214" t="s">
        <v>851</v>
      </c>
    </row>
    <row r="231" s="2" customFormat="1" ht="16.5" customHeight="1">
      <c r="A231" s="37"/>
      <c r="B231" s="38"/>
      <c r="C231" s="203" t="s">
        <v>579</v>
      </c>
      <c r="D231" s="203" t="s">
        <v>138</v>
      </c>
      <c r="E231" s="204" t="s">
        <v>1100</v>
      </c>
      <c r="F231" s="205" t="s">
        <v>1101</v>
      </c>
      <c r="G231" s="206" t="s">
        <v>996</v>
      </c>
      <c r="H231" s="207">
        <v>1</v>
      </c>
      <c r="I231" s="208"/>
      <c r="J231" s="209">
        <f>ROUND(I231*H231,2)</f>
        <v>0</v>
      </c>
      <c r="K231" s="205" t="s">
        <v>19</v>
      </c>
      <c r="L231" s="43"/>
      <c r="M231" s="210" t="s">
        <v>19</v>
      </c>
      <c r="N231" s="211" t="s">
        <v>42</v>
      </c>
      <c r="O231" s="83"/>
      <c r="P231" s="212">
        <f>O231*H231</f>
        <v>0</v>
      </c>
      <c r="Q231" s="212">
        <v>0</v>
      </c>
      <c r="R231" s="212">
        <f>Q231*H231</f>
        <v>0</v>
      </c>
      <c r="S231" s="212">
        <v>0</v>
      </c>
      <c r="T231" s="213">
        <f>S231*H231</f>
        <v>0</v>
      </c>
      <c r="U231" s="37"/>
      <c r="V231" s="37"/>
      <c r="W231" s="37"/>
      <c r="X231" s="37"/>
      <c r="Y231" s="37"/>
      <c r="Z231" s="37"/>
      <c r="AA231" s="37"/>
      <c r="AB231" s="37"/>
      <c r="AC231" s="37"/>
      <c r="AD231" s="37"/>
      <c r="AE231" s="37"/>
      <c r="AR231" s="214" t="s">
        <v>176</v>
      </c>
      <c r="AT231" s="214" t="s">
        <v>138</v>
      </c>
      <c r="AU231" s="214" t="s">
        <v>81</v>
      </c>
      <c r="AY231" s="16" t="s">
        <v>136</v>
      </c>
      <c r="BE231" s="215">
        <f>IF(N231="základní",J231,0)</f>
        <v>0</v>
      </c>
      <c r="BF231" s="215">
        <f>IF(N231="snížená",J231,0)</f>
        <v>0</v>
      </c>
      <c r="BG231" s="215">
        <f>IF(N231="zákl. přenesená",J231,0)</f>
        <v>0</v>
      </c>
      <c r="BH231" s="215">
        <f>IF(N231="sníž. přenesená",J231,0)</f>
        <v>0</v>
      </c>
      <c r="BI231" s="215">
        <f>IF(N231="nulová",J231,0)</f>
        <v>0</v>
      </c>
      <c r="BJ231" s="16" t="s">
        <v>79</v>
      </c>
      <c r="BK231" s="215">
        <f>ROUND(I231*H231,2)</f>
        <v>0</v>
      </c>
      <c r="BL231" s="16" t="s">
        <v>176</v>
      </c>
      <c r="BM231" s="214" t="s">
        <v>583</v>
      </c>
    </row>
    <row r="232" s="2" customFormat="1">
      <c r="A232" s="37"/>
      <c r="B232" s="38"/>
      <c r="C232" s="39"/>
      <c r="D232" s="221" t="s">
        <v>182</v>
      </c>
      <c r="E232" s="39"/>
      <c r="F232" s="222" t="s">
        <v>1102</v>
      </c>
      <c r="G232" s="39"/>
      <c r="H232" s="39"/>
      <c r="I232" s="218"/>
      <c r="J232" s="39"/>
      <c r="K232" s="39"/>
      <c r="L232" s="43"/>
      <c r="M232" s="219"/>
      <c r="N232" s="220"/>
      <c r="O232" s="83"/>
      <c r="P232" s="83"/>
      <c r="Q232" s="83"/>
      <c r="R232" s="83"/>
      <c r="S232" s="83"/>
      <c r="T232" s="84"/>
      <c r="U232" s="37"/>
      <c r="V232" s="37"/>
      <c r="W232" s="37"/>
      <c r="X232" s="37"/>
      <c r="Y232" s="37"/>
      <c r="Z232" s="37"/>
      <c r="AA232" s="37"/>
      <c r="AB232" s="37"/>
      <c r="AC232" s="37"/>
      <c r="AD232" s="37"/>
      <c r="AE232" s="37"/>
      <c r="AT232" s="16" t="s">
        <v>182</v>
      </c>
      <c r="AU232" s="16" t="s">
        <v>81</v>
      </c>
    </row>
    <row r="233" s="2" customFormat="1" ht="16.5" customHeight="1">
      <c r="A233" s="37"/>
      <c r="B233" s="38"/>
      <c r="C233" s="203" t="s">
        <v>369</v>
      </c>
      <c r="D233" s="203" t="s">
        <v>138</v>
      </c>
      <c r="E233" s="204" t="s">
        <v>1103</v>
      </c>
      <c r="F233" s="205" t="s">
        <v>1104</v>
      </c>
      <c r="G233" s="206" t="s">
        <v>996</v>
      </c>
      <c r="H233" s="207">
        <v>1</v>
      </c>
      <c r="I233" s="208"/>
      <c r="J233" s="209">
        <f>ROUND(I233*H233,2)</f>
        <v>0</v>
      </c>
      <c r="K233" s="205" t="s">
        <v>19</v>
      </c>
      <c r="L233" s="43"/>
      <c r="M233" s="210" t="s">
        <v>19</v>
      </c>
      <c r="N233" s="211" t="s">
        <v>42</v>
      </c>
      <c r="O233" s="83"/>
      <c r="P233" s="212">
        <f>O233*H233</f>
        <v>0</v>
      </c>
      <c r="Q233" s="212">
        <v>0</v>
      </c>
      <c r="R233" s="212">
        <f>Q233*H233</f>
        <v>0</v>
      </c>
      <c r="S233" s="212">
        <v>0</v>
      </c>
      <c r="T233" s="213">
        <f>S233*H233</f>
        <v>0</v>
      </c>
      <c r="U233" s="37"/>
      <c r="V233" s="37"/>
      <c r="W233" s="37"/>
      <c r="X233" s="37"/>
      <c r="Y233" s="37"/>
      <c r="Z233" s="37"/>
      <c r="AA233" s="37"/>
      <c r="AB233" s="37"/>
      <c r="AC233" s="37"/>
      <c r="AD233" s="37"/>
      <c r="AE233" s="37"/>
      <c r="AR233" s="214" t="s">
        <v>176</v>
      </c>
      <c r="AT233" s="214" t="s">
        <v>138</v>
      </c>
      <c r="AU233" s="214" t="s">
        <v>81</v>
      </c>
      <c r="AY233" s="16" t="s">
        <v>136</v>
      </c>
      <c r="BE233" s="215">
        <f>IF(N233="základní",J233,0)</f>
        <v>0</v>
      </c>
      <c r="BF233" s="215">
        <f>IF(N233="snížená",J233,0)</f>
        <v>0</v>
      </c>
      <c r="BG233" s="215">
        <f>IF(N233="zákl. přenesená",J233,0)</f>
        <v>0</v>
      </c>
      <c r="BH233" s="215">
        <f>IF(N233="sníž. přenesená",J233,0)</f>
        <v>0</v>
      </c>
      <c r="BI233" s="215">
        <f>IF(N233="nulová",J233,0)</f>
        <v>0</v>
      </c>
      <c r="BJ233" s="16" t="s">
        <v>79</v>
      </c>
      <c r="BK233" s="215">
        <f>ROUND(I233*H233,2)</f>
        <v>0</v>
      </c>
      <c r="BL233" s="16" t="s">
        <v>176</v>
      </c>
      <c r="BM233" s="214" t="s">
        <v>857</v>
      </c>
    </row>
    <row r="234" s="2" customFormat="1" ht="16.5" customHeight="1">
      <c r="A234" s="37"/>
      <c r="B234" s="38"/>
      <c r="C234" s="203" t="s">
        <v>859</v>
      </c>
      <c r="D234" s="203" t="s">
        <v>138</v>
      </c>
      <c r="E234" s="204" t="s">
        <v>1105</v>
      </c>
      <c r="F234" s="205" t="s">
        <v>1106</v>
      </c>
      <c r="G234" s="206" t="s">
        <v>186</v>
      </c>
      <c r="H234" s="207">
        <v>31</v>
      </c>
      <c r="I234" s="208"/>
      <c r="J234" s="209">
        <f>ROUND(I234*H234,2)</f>
        <v>0</v>
      </c>
      <c r="K234" s="205" t="s">
        <v>19</v>
      </c>
      <c r="L234" s="43"/>
      <c r="M234" s="210" t="s">
        <v>19</v>
      </c>
      <c r="N234" s="211" t="s">
        <v>42</v>
      </c>
      <c r="O234" s="83"/>
      <c r="P234" s="212">
        <f>O234*H234</f>
        <v>0</v>
      </c>
      <c r="Q234" s="212">
        <v>0</v>
      </c>
      <c r="R234" s="212">
        <f>Q234*H234</f>
        <v>0</v>
      </c>
      <c r="S234" s="212">
        <v>0</v>
      </c>
      <c r="T234" s="213">
        <f>S234*H234</f>
        <v>0</v>
      </c>
      <c r="U234" s="37"/>
      <c r="V234" s="37"/>
      <c r="W234" s="37"/>
      <c r="X234" s="37"/>
      <c r="Y234" s="37"/>
      <c r="Z234" s="37"/>
      <c r="AA234" s="37"/>
      <c r="AB234" s="37"/>
      <c r="AC234" s="37"/>
      <c r="AD234" s="37"/>
      <c r="AE234" s="37"/>
      <c r="AR234" s="214" t="s">
        <v>176</v>
      </c>
      <c r="AT234" s="214" t="s">
        <v>138</v>
      </c>
      <c r="AU234" s="214" t="s">
        <v>81</v>
      </c>
      <c r="AY234" s="16" t="s">
        <v>136</v>
      </c>
      <c r="BE234" s="215">
        <f>IF(N234="základní",J234,0)</f>
        <v>0</v>
      </c>
      <c r="BF234" s="215">
        <f>IF(N234="snížená",J234,0)</f>
        <v>0</v>
      </c>
      <c r="BG234" s="215">
        <f>IF(N234="zákl. přenesená",J234,0)</f>
        <v>0</v>
      </c>
      <c r="BH234" s="215">
        <f>IF(N234="sníž. přenesená",J234,0)</f>
        <v>0</v>
      </c>
      <c r="BI234" s="215">
        <f>IF(N234="nulová",J234,0)</f>
        <v>0</v>
      </c>
      <c r="BJ234" s="16" t="s">
        <v>79</v>
      </c>
      <c r="BK234" s="215">
        <f>ROUND(I234*H234,2)</f>
        <v>0</v>
      </c>
      <c r="BL234" s="16" t="s">
        <v>176</v>
      </c>
      <c r="BM234" s="214" t="s">
        <v>862</v>
      </c>
    </row>
    <row r="235" s="2" customFormat="1" ht="16.5" customHeight="1">
      <c r="A235" s="37"/>
      <c r="B235" s="38"/>
      <c r="C235" s="203" t="s">
        <v>374</v>
      </c>
      <c r="D235" s="203" t="s">
        <v>138</v>
      </c>
      <c r="E235" s="204" t="s">
        <v>1107</v>
      </c>
      <c r="F235" s="205" t="s">
        <v>1108</v>
      </c>
      <c r="G235" s="206" t="s">
        <v>996</v>
      </c>
      <c r="H235" s="207">
        <v>1</v>
      </c>
      <c r="I235" s="208"/>
      <c r="J235" s="209">
        <f>ROUND(I235*H235,2)</f>
        <v>0</v>
      </c>
      <c r="K235" s="205" t="s">
        <v>19</v>
      </c>
      <c r="L235" s="43"/>
      <c r="M235" s="210" t="s">
        <v>19</v>
      </c>
      <c r="N235" s="211" t="s">
        <v>42</v>
      </c>
      <c r="O235" s="83"/>
      <c r="P235" s="212">
        <f>O235*H235</f>
        <v>0</v>
      </c>
      <c r="Q235" s="212">
        <v>0</v>
      </c>
      <c r="R235" s="212">
        <f>Q235*H235</f>
        <v>0</v>
      </c>
      <c r="S235" s="212">
        <v>0</v>
      </c>
      <c r="T235" s="213">
        <f>S235*H235</f>
        <v>0</v>
      </c>
      <c r="U235" s="37"/>
      <c r="V235" s="37"/>
      <c r="W235" s="37"/>
      <c r="X235" s="37"/>
      <c r="Y235" s="37"/>
      <c r="Z235" s="37"/>
      <c r="AA235" s="37"/>
      <c r="AB235" s="37"/>
      <c r="AC235" s="37"/>
      <c r="AD235" s="37"/>
      <c r="AE235" s="37"/>
      <c r="AR235" s="214" t="s">
        <v>176</v>
      </c>
      <c r="AT235" s="214" t="s">
        <v>138</v>
      </c>
      <c r="AU235" s="214" t="s">
        <v>81</v>
      </c>
      <c r="AY235" s="16" t="s">
        <v>136</v>
      </c>
      <c r="BE235" s="215">
        <f>IF(N235="základní",J235,0)</f>
        <v>0</v>
      </c>
      <c r="BF235" s="215">
        <f>IF(N235="snížená",J235,0)</f>
        <v>0</v>
      </c>
      <c r="BG235" s="215">
        <f>IF(N235="zákl. přenesená",J235,0)</f>
        <v>0</v>
      </c>
      <c r="BH235" s="215">
        <f>IF(N235="sníž. přenesená",J235,0)</f>
        <v>0</v>
      </c>
      <c r="BI235" s="215">
        <f>IF(N235="nulová",J235,0)</f>
        <v>0</v>
      </c>
      <c r="BJ235" s="16" t="s">
        <v>79</v>
      </c>
      <c r="BK235" s="215">
        <f>ROUND(I235*H235,2)</f>
        <v>0</v>
      </c>
      <c r="BL235" s="16" t="s">
        <v>176</v>
      </c>
      <c r="BM235" s="214" t="s">
        <v>866</v>
      </c>
    </row>
    <row r="236" s="2" customFormat="1" ht="16.5" customHeight="1">
      <c r="A236" s="37"/>
      <c r="B236" s="38"/>
      <c r="C236" s="203" t="s">
        <v>868</v>
      </c>
      <c r="D236" s="203" t="s">
        <v>138</v>
      </c>
      <c r="E236" s="204" t="s">
        <v>1109</v>
      </c>
      <c r="F236" s="205" t="s">
        <v>1110</v>
      </c>
      <c r="G236" s="206" t="s">
        <v>906</v>
      </c>
      <c r="H236" s="207">
        <v>9</v>
      </c>
      <c r="I236" s="208"/>
      <c r="J236" s="209">
        <f>ROUND(I236*H236,2)</f>
        <v>0</v>
      </c>
      <c r="K236" s="205" t="s">
        <v>19</v>
      </c>
      <c r="L236" s="43"/>
      <c r="M236" s="210" t="s">
        <v>19</v>
      </c>
      <c r="N236" s="211" t="s">
        <v>42</v>
      </c>
      <c r="O236" s="83"/>
      <c r="P236" s="212">
        <f>O236*H236</f>
        <v>0</v>
      </c>
      <c r="Q236" s="212">
        <v>0</v>
      </c>
      <c r="R236" s="212">
        <f>Q236*H236</f>
        <v>0</v>
      </c>
      <c r="S236" s="212">
        <v>0</v>
      </c>
      <c r="T236" s="213">
        <f>S236*H236</f>
        <v>0</v>
      </c>
      <c r="U236" s="37"/>
      <c r="V236" s="37"/>
      <c r="W236" s="37"/>
      <c r="X236" s="37"/>
      <c r="Y236" s="37"/>
      <c r="Z236" s="37"/>
      <c r="AA236" s="37"/>
      <c r="AB236" s="37"/>
      <c r="AC236" s="37"/>
      <c r="AD236" s="37"/>
      <c r="AE236" s="37"/>
      <c r="AR236" s="214" t="s">
        <v>176</v>
      </c>
      <c r="AT236" s="214" t="s">
        <v>138</v>
      </c>
      <c r="AU236" s="214" t="s">
        <v>81</v>
      </c>
      <c r="AY236" s="16" t="s">
        <v>136</v>
      </c>
      <c r="BE236" s="215">
        <f>IF(N236="základní",J236,0)</f>
        <v>0</v>
      </c>
      <c r="BF236" s="215">
        <f>IF(N236="snížená",J236,0)</f>
        <v>0</v>
      </c>
      <c r="BG236" s="215">
        <f>IF(N236="zákl. přenesená",J236,0)</f>
        <v>0</v>
      </c>
      <c r="BH236" s="215">
        <f>IF(N236="sníž. přenesená",J236,0)</f>
        <v>0</v>
      </c>
      <c r="BI236" s="215">
        <f>IF(N236="nulová",J236,0)</f>
        <v>0</v>
      </c>
      <c r="BJ236" s="16" t="s">
        <v>79</v>
      </c>
      <c r="BK236" s="215">
        <f>ROUND(I236*H236,2)</f>
        <v>0</v>
      </c>
      <c r="BL236" s="16" t="s">
        <v>176</v>
      </c>
      <c r="BM236" s="214" t="s">
        <v>871</v>
      </c>
    </row>
    <row r="237" s="2" customFormat="1" ht="16.5" customHeight="1">
      <c r="A237" s="37"/>
      <c r="B237" s="38"/>
      <c r="C237" s="203" t="s">
        <v>378</v>
      </c>
      <c r="D237" s="203" t="s">
        <v>138</v>
      </c>
      <c r="E237" s="204" t="s">
        <v>1111</v>
      </c>
      <c r="F237" s="205" t="s">
        <v>1112</v>
      </c>
      <c r="G237" s="206" t="s">
        <v>906</v>
      </c>
      <c r="H237" s="207">
        <v>2</v>
      </c>
      <c r="I237" s="208"/>
      <c r="J237" s="209">
        <f>ROUND(I237*H237,2)</f>
        <v>0</v>
      </c>
      <c r="K237" s="205" t="s">
        <v>19</v>
      </c>
      <c r="L237" s="43"/>
      <c r="M237" s="210" t="s">
        <v>19</v>
      </c>
      <c r="N237" s="211" t="s">
        <v>42</v>
      </c>
      <c r="O237" s="83"/>
      <c r="P237" s="212">
        <f>O237*H237</f>
        <v>0</v>
      </c>
      <c r="Q237" s="212">
        <v>0</v>
      </c>
      <c r="R237" s="212">
        <f>Q237*H237</f>
        <v>0</v>
      </c>
      <c r="S237" s="212">
        <v>0</v>
      </c>
      <c r="T237" s="213">
        <f>S237*H237</f>
        <v>0</v>
      </c>
      <c r="U237" s="37"/>
      <c r="V237" s="37"/>
      <c r="W237" s="37"/>
      <c r="X237" s="37"/>
      <c r="Y237" s="37"/>
      <c r="Z237" s="37"/>
      <c r="AA237" s="37"/>
      <c r="AB237" s="37"/>
      <c r="AC237" s="37"/>
      <c r="AD237" s="37"/>
      <c r="AE237" s="37"/>
      <c r="AR237" s="214" t="s">
        <v>176</v>
      </c>
      <c r="AT237" s="214" t="s">
        <v>138</v>
      </c>
      <c r="AU237" s="214" t="s">
        <v>81</v>
      </c>
      <c r="AY237" s="16" t="s">
        <v>136</v>
      </c>
      <c r="BE237" s="215">
        <f>IF(N237="základní",J237,0)</f>
        <v>0</v>
      </c>
      <c r="BF237" s="215">
        <f>IF(N237="snížená",J237,0)</f>
        <v>0</v>
      </c>
      <c r="BG237" s="215">
        <f>IF(N237="zákl. přenesená",J237,0)</f>
        <v>0</v>
      </c>
      <c r="BH237" s="215">
        <f>IF(N237="sníž. přenesená",J237,0)</f>
        <v>0</v>
      </c>
      <c r="BI237" s="215">
        <f>IF(N237="nulová",J237,0)</f>
        <v>0</v>
      </c>
      <c r="BJ237" s="16" t="s">
        <v>79</v>
      </c>
      <c r="BK237" s="215">
        <f>ROUND(I237*H237,2)</f>
        <v>0</v>
      </c>
      <c r="BL237" s="16" t="s">
        <v>176</v>
      </c>
      <c r="BM237" s="214" t="s">
        <v>875</v>
      </c>
    </row>
    <row r="238" s="2" customFormat="1" ht="16.5" customHeight="1">
      <c r="A238" s="37"/>
      <c r="B238" s="38"/>
      <c r="C238" s="203" t="s">
        <v>876</v>
      </c>
      <c r="D238" s="203" t="s">
        <v>138</v>
      </c>
      <c r="E238" s="204" t="s">
        <v>1113</v>
      </c>
      <c r="F238" s="205" t="s">
        <v>1114</v>
      </c>
      <c r="G238" s="206" t="s">
        <v>906</v>
      </c>
      <c r="H238" s="207">
        <v>1</v>
      </c>
      <c r="I238" s="208"/>
      <c r="J238" s="209">
        <f>ROUND(I238*H238,2)</f>
        <v>0</v>
      </c>
      <c r="K238" s="205" t="s">
        <v>19</v>
      </c>
      <c r="L238" s="43"/>
      <c r="M238" s="210" t="s">
        <v>19</v>
      </c>
      <c r="N238" s="211" t="s">
        <v>42</v>
      </c>
      <c r="O238" s="83"/>
      <c r="P238" s="212">
        <f>O238*H238</f>
        <v>0</v>
      </c>
      <c r="Q238" s="212">
        <v>0</v>
      </c>
      <c r="R238" s="212">
        <f>Q238*H238</f>
        <v>0</v>
      </c>
      <c r="S238" s="212">
        <v>0</v>
      </c>
      <c r="T238" s="213">
        <f>S238*H238</f>
        <v>0</v>
      </c>
      <c r="U238" s="37"/>
      <c r="V238" s="37"/>
      <c r="W238" s="37"/>
      <c r="X238" s="37"/>
      <c r="Y238" s="37"/>
      <c r="Z238" s="37"/>
      <c r="AA238" s="37"/>
      <c r="AB238" s="37"/>
      <c r="AC238" s="37"/>
      <c r="AD238" s="37"/>
      <c r="AE238" s="37"/>
      <c r="AR238" s="214" t="s">
        <v>176</v>
      </c>
      <c r="AT238" s="214" t="s">
        <v>138</v>
      </c>
      <c r="AU238" s="214" t="s">
        <v>81</v>
      </c>
      <c r="AY238" s="16" t="s">
        <v>136</v>
      </c>
      <c r="BE238" s="215">
        <f>IF(N238="základní",J238,0)</f>
        <v>0</v>
      </c>
      <c r="BF238" s="215">
        <f>IF(N238="snížená",J238,0)</f>
        <v>0</v>
      </c>
      <c r="BG238" s="215">
        <f>IF(N238="zákl. přenesená",J238,0)</f>
        <v>0</v>
      </c>
      <c r="BH238" s="215">
        <f>IF(N238="sníž. přenesená",J238,0)</f>
        <v>0</v>
      </c>
      <c r="BI238" s="215">
        <f>IF(N238="nulová",J238,0)</f>
        <v>0</v>
      </c>
      <c r="BJ238" s="16" t="s">
        <v>79</v>
      </c>
      <c r="BK238" s="215">
        <f>ROUND(I238*H238,2)</f>
        <v>0</v>
      </c>
      <c r="BL238" s="16" t="s">
        <v>176</v>
      </c>
      <c r="BM238" s="214" t="s">
        <v>879</v>
      </c>
    </row>
    <row r="239" s="2" customFormat="1" ht="16.5" customHeight="1">
      <c r="A239" s="37"/>
      <c r="B239" s="38"/>
      <c r="C239" s="203" t="s">
        <v>385</v>
      </c>
      <c r="D239" s="203" t="s">
        <v>138</v>
      </c>
      <c r="E239" s="204" t="s">
        <v>1115</v>
      </c>
      <c r="F239" s="205" t="s">
        <v>1116</v>
      </c>
      <c r="G239" s="206" t="s">
        <v>906</v>
      </c>
      <c r="H239" s="207">
        <v>12</v>
      </c>
      <c r="I239" s="208"/>
      <c r="J239" s="209">
        <f>ROUND(I239*H239,2)</f>
        <v>0</v>
      </c>
      <c r="K239" s="205" t="s">
        <v>19</v>
      </c>
      <c r="L239" s="43"/>
      <c r="M239" s="210" t="s">
        <v>19</v>
      </c>
      <c r="N239" s="211" t="s">
        <v>42</v>
      </c>
      <c r="O239" s="83"/>
      <c r="P239" s="212">
        <f>O239*H239</f>
        <v>0</v>
      </c>
      <c r="Q239" s="212">
        <v>0</v>
      </c>
      <c r="R239" s="212">
        <f>Q239*H239</f>
        <v>0</v>
      </c>
      <c r="S239" s="212">
        <v>0</v>
      </c>
      <c r="T239" s="213">
        <f>S239*H239</f>
        <v>0</v>
      </c>
      <c r="U239" s="37"/>
      <c r="V239" s="37"/>
      <c r="W239" s="37"/>
      <c r="X239" s="37"/>
      <c r="Y239" s="37"/>
      <c r="Z239" s="37"/>
      <c r="AA239" s="37"/>
      <c r="AB239" s="37"/>
      <c r="AC239" s="37"/>
      <c r="AD239" s="37"/>
      <c r="AE239" s="37"/>
      <c r="AR239" s="214" t="s">
        <v>176</v>
      </c>
      <c r="AT239" s="214" t="s">
        <v>138</v>
      </c>
      <c r="AU239" s="214" t="s">
        <v>81</v>
      </c>
      <c r="AY239" s="16" t="s">
        <v>136</v>
      </c>
      <c r="BE239" s="215">
        <f>IF(N239="základní",J239,0)</f>
        <v>0</v>
      </c>
      <c r="BF239" s="215">
        <f>IF(N239="snížená",J239,0)</f>
        <v>0</v>
      </c>
      <c r="BG239" s="215">
        <f>IF(N239="zákl. přenesená",J239,0)</f>
        <v>0</v>
      </c>
      <c r="BH239" s="215">
        <f>IF(N239="sníž. přenesená",J239,0)</f>
        <v>0</v>
      </c>
      <c r="BI239" s="215">
        <f>IF(N239="nulová",J239,0)</f>
        <v>0</v>
      </c>
      <c r="BJ239" s="16" t="s">
        <v>79</v>
      </c>
      <c r="BK239" s="215">
        <f>ROUND(I239*H239,2)</f>
        <v>0</v>
      </c>
      <c r="BL239" s="16" t="s">
        <v>176</v>
      </c>
      <c r="BM239" s="214" t="s">
        <v>883</v>
      </c>
    </row>
    <row r="240" s="2" customFormat="1" ht="16.5" customHeight="1">
      <c r="A240" s="37"/>
      <c r="B240" s="38"/>
      <c r="C240" s="203" t="s">
        <v>885</v>
      </c>
      <c r="D240" s="203" t="s">
        <v>138</v>
      </c>
      <c r="E240" s="204" t="s">
        <v>1117</v>
      </c>
      <c r="F240" s="205" t="s">
        <v>1118</v>
      </c>
      <c r="G240" s="206" t="s">
        <v>186</v>
      </c>
      <c r="H240" s="207">
        <v>960</v>
      </c>
      <c r="I240" s="208"/>
      <c r="J240" s="209">
        <f>ROUND(I240*H240,2)</f>
        <v>0</v>
      </c>
      <c r="K240" s="205" t="s">
        <v>19</v>
      </c>
      <c r="L240" s="43"/>
      <c r="M240" s="210" t="s">
        <v>19</v>
      </c>
      <c r="N240" s="211" t="s">
        <v>42</v>
      </c>
      <c r="O240" s="83"/>
      <c r="P240" s="212">
        <f>O240*H240</f>
        <v>0</v>
      </c>
      <c r="Q240" s="212">
        <v>0</v>
      </c>
      <c r="R240" s="212">
        <f>Q240*H240</f>
        <v>0</v>
      </c>
      <c r="S240" s="212">
        <v>0</v>
      </c>
      <c r="T240" s="213">
        <f>S240*H240</f>
        <v>0</v>
      </c>
      <c r="U240" s="37"/>
      <c r="V240" s="37"/>
      <c r="W240" s="37"/>
      <c r="X240" s="37"/>
      <c r="Y240" s="37"/>
      <c r="Z240" s="37"/>
      <c r="AA240" s="37"/>
      <c r="AB240" s="37"/>
      <c r="AC240" s="37"/>
      <c r="AD240" s="37"/>
      <c r="AE240" s="37"/>
      <c r="AR240" s="214" t="s">
        <v>176</v>
      </c>
      <c r="AT240" s="214" t="s">
        <v>138</v>
      </c>
      <c r="AU240" s="214" t="s">
        <v>81</v>
      </c>
      <c r="AY240" s="16" t="s">
        <v>136</v>
      </c>
      <c r="BE240" s="215">
        <f>IF(N240="základní",J240,0)</f>
        <v>0</v>
      </c>
      <c r="BF240" s="215">
        <f>IF(N240="snížená",J240,0)</f>
        <v>0</v>
      </c>
      <c r="BG240" s="215">
        <f>IF(N240="zákl. přenesená",J240,0)</f>
        <v>0</v>
      </c>
      <c r="BH240" s="215">
        <f>IF(N240="sníž. přenesená",J240,0)</f>
        <v>0</v>
      </c>
      <c r="BI240" s="215">
        <f>IF(N240="nulová",J240,0)</f>
        <v>0</v>
      </c>
      <c r="BJ240" s="16" t="s">
        <v>79</v>
      </c>
      <c r="BK240" s="215">
        <f>ROUND(I240*H240,2)</f>
        <v>0</v>
      </c>
      <c r="BL240" s="16" t="s">
        <v>176</v>
      </c>
      <c r="BM240" s="214" t="s">
        <v>888</v>
      </c>
    </row>
    <row r="241" s="2" customFormat="1">
      <c r="A241" s="37"/>
      <c r="B241" s="38"/>
      <c r="C241" s="39"/>
      <c r="D241" s="221" t="s">
        <v>182</v>
      </c>
      <c r="E241" s="39"/>
      <c r="F241" s="222" t="s">
        <v>1119</v>
      </c>
      <c r="G241" s="39"/>
      <c r="H241" s="39"/>
      <c r="I241" s="218"/>
      <c r="J241" s="39"/>
      <c r="K241" s="39"/>
      <c r="L241" s="43"/>
      <c r="M241" s="219"/>
      <c r="N241" s="220"/>
      <c r="O241" s="83"/>
      <c r="P241" s="83"/>
      <c r="Q241" s="83"/>
      <c r="R241" s="83"/>
      <c r="S241" s="83"/>
      <c r="T241" s="84"/>
      <c r="U241" s="37"/>
      <c r="V241" s="37"/>
      <c r="W241" s="37"/>
      <c r="X241" s="37"/>
      <c r="Y241" s="37"/>
      <c r="Z241" s="37"/>
      <c r="AA241" s="37"/>
      <c r="AB241" s="37"/>
      <c r="AC241" s="37"/>
      <c r="AD241" s="37"/>
      <c r="AE241" s="37"/>
      <c r="AT241" s="16" t="s">
        <v>182</v>
      </c>
      <c r="AU241" s="16" t="s">
        <v>81</v>
      </c>
    </row>
    <row r="242" s="2" customFormat="1" ht="16.5" customHeight="1">
      <c r="A242" s="37"/>
      <c r="B242" s="38"/>
      <c r="C242" s="203" t="s">
        <v>389</v>
      </c>
      <c r="D242" s="203" t="s">
        <v>138</v>
      </c>
      <c r="E242" s="204" t="s">
        <v>1120</v>
      </c>
      <c r="F242" s="205" t="s">
        <v>1121</v>
      </c>
      <c r="G242" s="206" t="s">
        <v>906</v>
      </c>
      <c r="H242" s="207">
        <v>7</v>
      </c>
      <c r="I242" s="208"/>
      <c r="J242" s="209">
        <f>ROUND(I242*H242,2)</f>
        <v>0</v>
      </c>
      <c r="K242" s="205" t="s">
        <v>19</v>
      </c>
      <c r="L242" s="43"/>
      <c r="M242" s="210" t="s">
        <v>19</v>
      </c>
      <c r="N242" s="211" t="s">
        <v>42</v>
      </c>
      <c r="O242" s="83"/>
      <c r="P242" s="212">
        <f>O242*H242</f>
        <v>0</v>
      </c>
      <c r="Q242" s="212">
        <v>0</v>
      </c>
      <c r="R242" s="212">
        <f>Q242*H242</f>
        <v>0</v>
      </c>
      <c r="S242" s="212">
        <v>0</v>
      </c>
      <c r="T242" s="213">
        <f>S242*H242</f>
        <v>0</v>
      </c>
      <c r="U242" s="37"/>
      <c r="V242" s="37"/>
      <c r="W242" s="37"/>
      <c r="X242" s="37"/>
      <c r="Y242" s="37"/>
      <c r="Z242" s="37"/>
      <c r="AA242" s="37"/>
      <c r="AB242" s="37"/>
      <c r="AC242" s="37"/>
      <c r="AD242" s="37"/>
      <c r="AE242" s="37"/>
      <c r="AR242" s="214" t="s">
        <v>176</v>
      </c>
      <c r="AT242" s="214" t="s">
        <v>138</v>
      </c>
      <c r="AU242" s="214" t="s">
        <v>81</v>
      </c>
      <c r="AY242" s="16" t="s">
        <v>136</v>
      </c>
      <c r="BE242" s="215">
        <f>IF(N242="základní",J242,0)</f>
        <v>0</v>
      </c>
      <c r="BF242" s="215">
        <f>IF(N242="snížená",J242,0)</f>
        <v>0</v>
      </c>
      <c r="BG242" s="215">
        <f>IF(N242="zákl. přenesená",J242,0)</f>
        <v>0</v>
      </c>
      <c r="BH242" s="215">
        <f>IF(N242="sníž. přenesená",J242,0)</f>
        <v>0</v>
      </c>
      <c r="BI242" s="215">
        <f>IF(N242="nulová",J242,0)</f>
        <v>0</v>
      </c>
      <c r="BJ242" s="16" t="s">
        <v>79</v>
      </c>
      <c r="BK242" s="215">
        <f>ROUND(I242*H242,2)</f>
        <v>0</v>
      </c>
      <c r="BL242" s="16" t="s">
        <v>176</v>
      </c>
      <c r="BM242" s="214" t="s">
        <v>1122</v>
      </c>
    </row>
    <row r="243" s="2" customFormat="1" ht="16.5" customHeight="1">
      <c r="A243" s="37"/>
      <c r="B243" s="38"/>
      <c r="C243" s="203" t="s">
        <v>1123</v>
      </c>
      <c r="D243" s="203" t="s">
        <v>138</v>
      </c>
      <c r="E243" s="204" t="s">
        <v>1124</v>
      </c>
      <c r="F243" s="205" t="s">
        <v>1125</v>
      </c>
      <c r="G243" s="206" t="s">
        <v>906</v>
      </c>
      <c r="H243" s="207">
        <v>5</v>
      </c>
      <c r="I243" s="208"/>
      <c r="J243" s="209">
        <f>ROUND(I243*H243,2)</f>
        <v>0</v>
      </c>
      <c r="K243" s="205" t="s">
        <v>19</v>
      </c>
      <c r="L243" s="43"/>
      <c r="M243" s="210" t="s">
        <v>19</v>
      </c>
      <c r="N243" s="211" t="s">
        <v>42</v>
      </c>
      <c r="O243" s="83"/>
      <c r="P243" s="212">
        <f>O243*H243</f>
        <v>0</v>
      </c>
      <c r="Q243" s="212">
        <v>0</v>
      </c>
      <c r="R243" s="212">
        <f>Q243*H243</f>
        <v>0</v>
      </c>
      <c r="S243" s="212">
        <v>0</v>
      </c>
      <c r="T243" s="213">
        <f>S243*H243</f>
        <v>0</v>
      </c>
      <c r="U243" s="37"/>
      <c r="V243" s="37"/>
      <c r="W243" s="37"/>
      <c r="X243" s="37"/>
      <c r="Y243" s="37"/>
      <c r="Z243" s="37"/>
      <c r="AA243" s="37"/>
      <c r="AB243" s="37"/>
      <c r="AC243" s="37"/>
      <c r="AD243" s="37"/>
      <c r="AE243" s="37"/>
      <c r="AR243" s="214" t="s">
        <v>176</v>
      </c>
      <c r="AT243" s="214" t="s">
        <v>138</v>
      </c>
      <c r="AU243" s="214" t="s">
        <v>81</v>
      </c>
      <c r="AY243" s="16" t="s">
        <v>136</v>
      </c>
      <c r="BE243" s="215">
        <f>IF(N243="základní",J243,0)</f>
        <v>0</v>
      </c>
      <c r="BF243" s="215">
        <f>IF(N243="snížená",J243,0)</f>
        <v>0</v>
      </c>
      <c r="BG243" s="215">
        <f>IF(N243="zákl. přenesená",J243,0)</f>
        <v>0</v>
      </c>
      <c r="BH243" s="215">
        <f>IF(N243="sníž. přenesená",J243,0)</f>
        <v>0</v>
      </c>
      <c r="BI243" s="215">
        <f>IF(N243="nulová",J243,0)</f>
        <v>0</v>
      </c>
      <c r="BJ243" s="16" t="s">
        <v>79</v>
      </c>
      <c r="BK243" s="215">
        <f>ROUND(I243*H243,2)</f>
        <v>0</v>
      </c>
      <c r="BL243" s="16" t="s">
        <v>176</v>
      </c>
      <c r="BM243" s="214" t="s">
        <v>1126</v>
      </c>
    </row>
    <row r="244" s="2" customFormat="1" ht="16.5" customHeight="1">
      <c r="A244" s="37"/>
      <c r="B244" s="38"/>
      <c r="C244" s="203" t="s">
        <v>394</v>
      </c>
      <c r="D244" s="203" t="s">
        <v>138</v>
      </c>
      <c r="E244" s="204" t="s">
        <v>1127</v>
      </c>
      <c r="F244" s="205" t="s">
        <v>1128</v>
      </c>
      <c r="G244" s="206" t="s">
        <v>996</v>
      </c>
      <c r="H244" s="207">
        <v>1</v>
      </c>
      <c r="I244" s="208"/>
      <c r="J244" s="209">
        <f>ROUND(I244*H244,2)</f>
        <v>0</v>
      </c>
      <c r="K244" s="205" t="s">
        <v>19</v>
      </c>
      <c r="L244" s="43"/>
      <c r="M244" s="210" t="s">
        <v>19</v>
      </c>
      <c r="N244" s="211" t="s">
        <v>42</v>
      </c>
      <c r="O244" s="83"/>
      <c r="P244" s="212">
        <f>O244*H244</f>
        <v>0</v>
      </c>
      <c r="Q244" s="212">
        <v>0</v>
      </c>
      <c r="R244" s="212">
        <f>Q244*H244</f>
        <v>0</v>
      </c>
      <c r="S244" s="212">
        <v>0</v>
      </c>
      <c r="T244" s="213">
        <f>S244*H244</f>
        <v>0</v>
      </c>
      <c r="U244" s="37"/>
      <c r="V244" s="37"/>
      <c r="W244" s="37"/>
      <c r="X244" s="37"/>
      <c r="Y244" s="37"/>
      <c r="Z244" s="37"/>
      <c r="AA244" s="37"/>
      <c r="AB244" s="37"/>
      <c r="AC244" s="37"/>
      <c r="AD244" s="37"/>
      <c r="AE244" s="37"/>
      <c r="AR244" s="214" t="s">
        <v>176</v>
      </c>
      <c r="AT244" s="214" t="s">
        <v>138</v>
      </c>
      <c r="AU244" s="214" t="s">
        <v>81</v>
      </c>
      <c r="AY244" s="16" t="s">
        <v>136</v>
      </c>
      <c r="BE244" s="215">
        <f>IF(N244="základní",J244,0)</f>
        <v>0</v>
      </c>
      <c r="BF244" s="215">
        <f>IF(N244="snížená",J244,0)</f>
        <v>0</v>
      </c>
      <c r="BG244" s="215">
        <f>IF(N244="zákl. přenesená",J244,0)</f>
        <v>0</v>
      </c>
      <c r="BH244" s="215">
        <f>IF(N244="sníž. přenesená",J244,0)</f>
        <v>0</v>
      </c>
      <c r="BI244" s="215">
        <f>IF(N244="nulová",J244,0)</f>
        <v>0</v>
      </c>
      <c r="BJ244" s="16" t="s">
        <v>79</v>
      </c>
      <c r="BK244" s="215">
        <f>ROUND(I244*H244,2)</f>
        <v>0</v>
      </c>
      <c r="BL244" s="16" t="s">
        <v>176</v>
      </c>
      <c r="BM244" s="214" t="s">
        <v>1129</v>
      </c>
    </row>
    <row r="245" s="12" customFormat="1" ht="22.8" customHeight="1">
      <c r="A245" s="12"/>
      <c r="B245" s="187"/>
      <c r="C245" s="188"/>
      <c r="D245" s="189" t="s">
        <v>70</v>
      </c>
      <c r="E245" s="201" t="s">
        <v>1130</v>
      </c>
      <c r="F245" s="201" t="s">
        <v>1131</v>
      </c>
      <c r="G245" s="188"/>
      <c r="H245" s="188"/>
      <c r="I245" s="191"/>
      <c r="J245" s="202">
        <f>BK245</f>
        <v>0</v>
      </c>
      <c r="K245" s="188"/>
      <c r="L245" s="193"/>
      <c r="M245" s="194"/>
      <c r="N245" s="195"/>
      <c r="O245" s="195"/>
      <c r="P245" s="196">
        <f>SUM(P246:P250)</f>
        <v>0</v>
      </c>
      <c r="Q245" s="195"/>
      <c r="R245" s="196">
        <f>SUM(R246:R250)</f>
        <v>0</v>
      </c>
      <c r="S245" s="195"/>
      <c r="T245" s="197">
        <f>SUM(T246:T250)</f>
        <v>0</v>
      </c>
      <c r="U245" s="12"/>
      <c r="V245" s="12"/>
      <c r="W245" s="12"/>
      <c r="X245" s="12"/>
      <c r="Y245" s="12"/>
      <c r="Z245" s="12"/>
      <c r="AA245" s="12"/>
      <c r="AB245" s="12"/>
      <c r="AC245" s="12"/>
      <c r="AD245" s="12"/>
      <c r="AE245" s="12"/>
      <c r="AR245" s="198" t="s">
        <v>81</v>
      </c>
      <c r="AT245" s="199" t="s">
        <v>70</v>
      </c>
      <c r="AU245" s="199" t="s">
        <v>79</v>
      </c>
      <c r="AY245" s="198" t="s">
        <v>136</v>
      </c>
      <c r="BK245" s="200">
        <f>SUM(BK246:BK250)</f>
        <v>0</v>
      </c>
    </row>
    <row r="246" s="2" customFormat="1" ht="24.15" customHeight="1">
      <c r="A246" s="37"/>
      <c r="B246" s="38"/>
      <c r="C246" s="203" t="s">
        <v>1132</v>
      </c>
      <c r="D246" s="203" t="s">
        <v>138</v>
      </c>
      <c r="E246" s="204" t="s">
        <v>1133</v>
      </c>
      <c r="F246" s="205" t="s">
        <v>1134</v>
      </c>
      <c r="G246" s="206" t="s">
        <v>295</v>
      </c>
      <c r="H246" s="207">
        <v>1</v>
      </c>
      <c r="I246" s="208"/>
      <c r="J246" s="209">
        <f>ROUND(I246*H246,2)</f>
        <v>0</v>
      </c>
      <c r="K246" s="205" t="s">
        <v>19</v>
      </c>
      <c r="L246" s="43"/>
      <c r="M246" s="210" t="s">
        <v>19</v>
      </c>
      <c r="N246" s="211" t="s">
        <v>42</v>
      </c>
      <c r="O246" s="83"/>
      <c r="P246" s="212">
        <f>O246*H246</f>
        <v>0</v>
      </c>
      <c r="Q246" s="212">
        <v>0</v>
      </c>
      <c r="R246" s="212">
        <f>Q246*H246</f>
        <v>0</v>
      </c>
      <c r="S246" s="212">
        <v>0</v>
      </c>
      <c r="T246" s="213">
        <f>S246*H246</f>
        <v>0</v>
      </c>
      <c r="U246" s="37"/>
      <c r="V246" s="37"/>
      <c r="W246" s="37"/>
      <c r="X246" s="37"/>
      <c r="Y246" s="37"/>
      <c r="Z246" s="37"/>
      <c r="AA246" s="37"/>
      <c r="AB246" s="37"/>
      <c r="AC246" s="37"/>
      <c r="AD246" s="37"/>
      <c r="AE246" s="37"/>
      <c r="AR246" s="214" t="s">
        <v>176</v>
      </c>
      <c r="AT246" s="214" t="s">
        <v>138</v>
      </c>
      <c r="AU246" s="214" t="s">
        <v>81</v>
      </c>
      <c r="AY246" s="16" t="s">
        <v>136</v>
      </c>
      <c r="BE246" s="215">
        <f>IF(N246="základní",J246,0)</f>
        <v>0</v>
      </c>
      <c r="BF246" s="215">
        <f>IF(N246="snížená",J246,0)</f>
        <v>0</v>
      </c>
      <c r="BG246" s="215">
        <f>IF(N246="zákl. přenesená",J246,0)</f>
        <v>0</v>
      </c>
      <c r="BH246" s="215">
        <f>IF(N246="sníž. přenesená",J246,0)</f>
        <v>0</v>
      </c>
      <c r="BI246" s="215">
        <f>IF(N246="nulová",J246,0)</f>
        <v>0</v>
      </c>
      <c r="BJ246" s="16" t="s">
        <v>79</v>
      </c>
      <c r="BK246" s="215">
        <f>ROUND(I246*H246,2)</f>
        <v>0</v>
      </c>
      <c r="BL246" s="16" t="s">
        <v>176</v>
      </c>
      <c r="BM246" s="214" t="s">
        <v>1135</v>
      </c>
    </row>
    <row r="247" s="2" customFormat="1">
      <c r="A247" s="37"/>
      <c r="B247" s="38"/>
      <c r="C247" s="39"/>
      <c r="D247" s="221" t="s">
        <v>182</v>
      </c>
      <c r="E247" s="39"/>
      <c r="F247" s="222" t="s">
        <v>1136</v>
      </c>
      <c r="G247" s="39"/>
      <c r="H247" s="39"/>
      <c r="I247" s="218"/>
      <c r="J247" s="39"/>
      <c r="K247" s="39"/>
      <c r="L247" s="43"/>
      <c r="M247" s="219"/>
      <c r="N247" s="220"/>
      <c r="O247" s="83"/>
      <c r="P247" s="83"/>
      <c r="Q247" s="83"/>
      <c r="R247" s="83"/>
      <c r="S247" s="83"/>
      <c r="T247" s="84"/>
      <c r="U247" s="37"/>
      <c r="V247" s="37"/>
      <c r="W247" s="37"/>
      <c r="X247" s="37"/>
      <c r="Y247" s="37"/>
      <c r="Z247" s="37"/>
      <c r="AA247" s="37"/>
      <c r="AB247" s="37"/>
      <c r="AC247" s="37"/>
      <c r="AD247" s="37"/>
      <c r="AE247" s="37"/>
      <c r="AT247" s="16" t="s">
        <v>182</v>
      </c>
      <c r="AU247" s="16" t="s">
        <v>81</v>
      </c>
    </row>
    <row r="248" s="2" customFormat="1" ht="16.5" customHeight="1">
      <c r="A248" s="37"/>
      <c r="B248" s="38"/>
      <c r="C248" s="203" t="s">
        <v>398</v>
      </c>
      <c r="D248" s="203" t="s">
        <v>138</v>
      </c>
      <c r="E248" s="204" t="s">
        <v>1137</v>
      </c>
      <c r="F248" s="205" t="s">
        <v>1138</v>
      </c>
      <c r="G248" s="206" t="s">
        <v>906</v>
      </c>
      <c r="H248" s="207">
        <v>3</v>
      </c>
      <c r="I248" s="208"/>
      <c r="J248" s="209">
        <f>ROUND(I248*H248,2)</f>
        <v>0</v>
      </c>
      <c r="K248" s="205" t="s">
        <v>19</v>
      </c>
      <c r="L248" s="43"/>
      <c r="M248" s="210" t="s">
        <v>19</v>
      </c>
      <c r="N248" s="211" t="s">
        <v>42</v>
      </c>
      <c r="O248" s="83"/>
      <c r="P248" s="212">
        <f>O248*H248</f>
        <v>0</v>
      </c>
      <c r="Q248" s="212">
        <v>0</v>
      </c>
      <c r="R248" s="212">
        <f>Q248*H248</f>
        <v>0</v>
      </c>
      <c r="S248" s="212">
        <v>0</v>
      </c>
      <c r="T248" s="213">
        <f>S248*H248</f>
        <v>0</v>
      </c>
      <c r="U248" s="37"/>
      <c r="V248" s="37"/>
      <c r="W248" s="37"/>
      <c r="X248" s="37"/>
      <c r="Y248" s="37"/>
      <c r="Z248" s="37"/>
      <c r="AA248" s="37"/>
      <c r="AB248" s="37"/>
      <c r="AC248" s="37"/>
      <c r="AD248" s="37"/>
      <c r="AE248" s="37"/>
      <c r="AR248" s="214" t="s">
        <v>176</v>
      </c>
      <c r="AT248" s="214" t="s">
        <v>138</v>
      </c>
      <c r="AU248" s="214" t="s">
        <v>81</v>
      </c>
      <c r="AY248" s="16" t="s">
        <v>136</v>
      </c>
      <c r="BE248" s="215">
        <f>IF(N248="základní",J248,0)</f>
        <v>0</v>
      </c>
      <c r="BF248" s="215">
        <f>IF(N248="snížená",J248,0)</f>
        <v>0</v>
      </c>
      <c r="BG248" s="215">
        <f>IF(N248="zákl. přenesená",J248,0)</f>
        <v>0</v>
      </c>
      <c r="BH248" s="215">
        <f>IF(N248="sníž. přenesená",J248,0)</f>
        <v>0</v>
      </c>
      <c r="BI248" s="215">
        <f>IF(N248="nulová",J248,0)</f>
        <v>0</v>
      </c>
      <c r="BJ248" s="16" t="s">
        <v>79</v>
      </c>
      <c r="BK248" s="215">
        <f>ROUND(I248*H248,2)</f>
        <v>0</v>
      </c>
      <c r="BL248" s="16" t="s">
        <v>176</v>
      </c>
      <c r="BM248" s="214" t="s">
        <v>1139</v>
      </c>
    </row>
    <row r="249" s="2" customFormat="1" ht="16.5" customHeight="1">
      <c r="A249" s="37"/>
      <c r="B249" s="38"/>
      <c r="C249" s="203" t="s">
        <v>1140</v>
      </c>
      <c r="D249" s="203" t="s">
        <v>138</v>
      </c>
      <c r="E249" s="204" t="s">
        <v>1141</v>
      </c>
      <c r="F249" s="205" t="s">
        <v>1142</v>
      </c>
      <c r="G249" s="206" t="s">
        <v>186</v>
      </c>
      <c r="H249" s="207">
        <v>100</v>
      </c>
      <c r="I249" s="208"/>
      <c r="J249" s="209">
        <f>ROUND(I249*H249,2)</f>
        <v>0</v>
      </c>
      <c r="K249" s="205" t="s">
        <v>19</v>
      </c>
      <c r="L249" s="43"/>
      <c r="M249" s="210" t="s">
        <v>19</v>
      </c>
      <c r="N249" s="211" t="s">
        <v>42</v>
      </c>
      <c r="O249" s="83"/>
      <c r="P249" s="212">
        <f>O249*H249</f>
        <v>0</v>
      </c>
      <c r="Q249" s="212">
        <v>0</v>
      </c>
      <c r="R249" s="212">
        <f>Q249*H249</f>
        <v>0</v>
      </c>
      <c r="S249" s="212">
        <v>0</v>
      </c>
      <c r="T249" s="213">
        <f>S249*H249</f>
        <v>0</v>
      </c>
      <c r="U249" s="37"/>
      <c r="V249" s="37"/>
      <c r="W249" s="37"/>
      <c r="X249" s="37"/>
      <c r="Y249" s="37"/>
      <c r="Z249" s="37"/>
      <c r="AA249" s="37"/>
      <c r="AB249" s="37"/>
      <c r="AC249" s="37"/>
      <c r="AD249" s="37"/>
      <c r="AE249" s="37"/>
      <c r="AR249" s="214" t="s">
        <v>176</v>
      </c>
      <c r="AT249" s="214" t="s">
        <v>138</v>
      </c>
      <c r="AU249" s="214" t="s">
        <v>81</v>
      </c>
      <c r="AY249" s="16" t="s">
        <v>136</v>
      </c>
      <c r="BE249" s="215">
        <f>IF(N249="základní",J249,0)</f>
        <v>0</v>
      </c>
      <c r="BF249" s="215">
        <f>IF(N249="snížená",J249,0)</f>
        <v>0</v>
      </c>
      <c r="BG249" s="215">
        <f>IF(N249="zákl. přenesená",J249,0)</f>
        <v>0</v>
      </c>
      <c r="BH249" s="215">
        <f>IF(N249="sníž. přenesená",J249,0)</f>
        <v>0</v>
      </c>
      <c r="BI249" s="215">
        <f>IF(N249="nulová",J249,0)</f>
        <v>0</v>
      </c>
      <c r="BJ249" s="16" t="s">
        <v>79</v>
      </c>
      <c r="BK249" s="215">
        <f>ROUND(I249*H249,2)</f>
        <v>0</v>
      </c>
      <c r="BL249" s="16" t="s">
        <v>176</v>
      </c>
      <c r="BM249" s="214" t="s">
        <v>1143</v>
      </c>
    </row>
    <row r="250" s="2" customFormat="1" ht="16.5" customHeight="1">
      <c r="A250" s="37"/>
      <c r="B250" s="38"/>
      <c r="C250" s="203" t="s">
        <v>403</v>
      </c>
      <c r="D250" s="203" t="s">
        <v>138</v>
      </c>
      <c r="E250" s="204" t="s">
        <v>1144</v>
      </c>
      <c r="F250" s="205" t="s">
        <v>1145</v>
      </c>
      <c r="G250" s="206" t="s">
        <v>906</v>
      </c>
      <c r="H250" s="207">
        <v>6</v>
      </c>
      <c r="I250" s="208"/>
      <c r="J250" s="209">
        <f>ROUND(I250*H250,2)</f>
        <v>0</v>
      </c>
      <c r="K250" s="205" t="s">
        <v>19</v>
      </c>
      <c r="L250" s="43"/>
      <c r="M250" s="210" t="s">
        <v>19</v>
      </c>
      <c r="N250" s="211" t="s">
        <v>42</v>
      </c>
      <c r="O250" s="83"/>
      <c r="P250" s="212">
        <f>O250*H250</f>
        <v>0</v>
      </c>
      <c r="Q250" s="212">
        <v>0</v>
      </c>
      <c r="R250" s="212">
        <f>Q250*H250</f>
        <v>0</v>
      </c>
      <c r="S250" s="212">
        <v>0</v>
      </c>
      <c r="T250" s="213">
        <f>S250*H250</f>
        <v>0</v>
      </c>
      <c r="U250" s="37"/>
      <c r="V250" s="37"/>
      <c r="W250" s="37"/>
      <c r="X250" s="37"/>
      <c r="Y250" s="37"/>
      <c r="Z250" s="37"/>
      <c r="AA250" s="37"/>
      <c r="AB250" s="37"/>
      <c r="AC250" s="37"/>
      <c r="AD250" s="37"/>
      <c r="AE250" s="37"/>
      <c r="AR250" s="214" t="s">
        <v>176</v>
      </c>
      <c r="AT250" s="214" t="s">
        <v>138</v>
      </c>
      <c r="AU250" s="214" t="s">
        <v>81</v>
      </c>
      <c r="AY250" s="16" t="s">
        <v>136</v>
      </c>
      <c r="BE250" s="215">
        <f>IF(N250="základní",J250,0)</f>
        <v>0</v>
      </c>
      <c r="BF250" s="215">
        <f>IF(N250="snížená",J250,0)</f>
        <v>0</v>
      </c>
      <c r="BG250" s="215">
        <f>IF(N250="zákl. přenesená",J250,0)</f>
        <v>0</v>
      </c>
      <c r="BH250" s="215">
        <f>IF(N250="sníž. přenesená",J250,0)</f>
        <v>0</v>
      </c>
      <c r="BI250" s="215">
        <f>IF(N250="nulová",J250,0)</f>
        <v>0</v>
      </c>
      <c r="BJ250" s="16" t="s">
        <v>79</v>
      </c>
      <c r="BK250" s="215">
        <f>ROUND(I250*H250,2)</f>
        <v>0</v>
      </c>
      <c r="BL250" s="16" t="s">
        <v>176</v>
      </c>
      <c r="BM250" s="214" t="s">
        <v>1146</v>
      </c>
    </row>
    <row r="251" s="12" customFormat="1" ht="22.8" customHeight="1">
      <c r="A251" s="12"/>
      <c r="B251" s="187"/>
      <c r="C251" s="188"/>
      <c r="D251" s="189" t="s">
        <v>70</v>
      </c>
      <c r="E251" s="201" t="s">
        <v>1147</v>
      </c>
      <c r="F251" s="201" t="s">
        <v>1148</v>
      </c>
      <c r="G251" s="188"/>
      <c r="H251" s="188"/>
      <c r="I251" s="191"/>
      <c r="J251" s="202">
        <f>BK251</f>
        <v>0</v>
      </c>
      <c r="K251" s="188"/>
      <c r="L251" s="193"/>
      <c r="M251" s="194"/>
      <c r="N251" s="195"/>
      <c r="O251" s="195"/>
      <c r="P251" s="196">
        <f>SUM(P252:P253)</f>
        <v>0</v>
      </c>
      <c r="Q251" s="195"/>
      <c r="R251" s="196">
        <f>SUM(R252:R253)</f>
        <v>0</v>
      </c>
      <c r="S251" s="195"/>
      <c r="T251" s="197">
        <f>SUM(T252:T253)</f>
        <v>0</v>
      </c>
      <c r="U251" s="12"/>
      <c r="V251" s="12"/>
      <c r="W251" s="12"/>
      <c r="X251" s="12"/>
      <c r="Y251" s="12"/>
      <c r="Z251" s="12"/>
      <c r="AA251" s="12"/>
      <c r="AB251" s="12"/>
      <c r="AC251" s="12"/>
      <c r="AD251" s="12"/>
      <c r="AE251" s="12"/>
      <c r="AR251" s="198" t="s">
        <v>81</v>
      </c>
      <c r="AT251" s="199" t="s">
        <v>70</v>
      </c>
      <c r="AU251" s="199" t="s">
        <v>79</v>
      </c>
      <c r="AY251" s="198" t="s">
        <v>136</v>
      </c>
      <c r="BK251" s="200">
        <f>SUM(BK252:BK253)</f>
        <v>0</v>
      </c>
    </row>
    <row r="252" s="2" customFormat="1" ht="16.5" customHeight="1">
      <c r="A252" s="37"/>
      <c r="B252" s="38"/>
      <c r="C252" s="203" t="s">
        <v>1149</v>
      </c>
      <c r="D252" s="203" t="s">
        <v>138</v>
      </c>
      <c r="E252" s="204" t="s">
        <v>1150</v>
      </c>
      <c r="F252" s="205" t="s">
        <v>1151</v>
      </c>
      <c r="G252" s="206" t="s">
        <v>141</v>
      </c>
      <c r="H252" s="207">
        <v>63</v>
      </c>
      <c r="I252" s="208"/>
      <c r="J252" s="209">
        <f>ROUND(I252*H252,2)</f>
        <v>0</v>
      </c>
      <c r="K252" s="205" t="s">
        <v>19</v>
      </c>
      <c r="L252" s="43"/>
      <c r="M252" s="210" t="s">
        <v>19</v>
      </c>
      <c r="N252" s="211" t="s">
        <v>42</v>
      </c>
      <c r="O252" s="83"/>
      <c r="P252" s="212">
        <f>O252*H252</f>
        <v>0</v>
      </c>
      <c r="Q252" s="212">
        <v>0</v>
      </c>
      <c r="R252" s="212">
        <f>Q252*H252</f>
        <v>0</v>
      </c>
      <c r="S252" s="212">
        <v>0</v>
      </c>
      <c r="T252" s="213">
        <f>S252*H252</f>
        <v>0</v>
      </c>
      <c r="U252" s="37"/>
      <c r="V252" s="37"/>
      <c r="W252" s="37"/>
      <c r="X252" s="37"/>
      <c r="Y252" s="37"/>
      <c r="Z252" s="37"/>
      <c r="AA252" s="37"/>
      <c r="AB252" s="37"/>
      <c r="AC252" s="37"/>
      <c r="AD252" s="37"/>
      <c r="AE252" s="37"/>
      <c r="AR252" s="214" t="s">
        <v>176</v>
      </c>
      <c r="AT252" s="214" t="s">
        <v>138</v>
      </c>
      <c r="AU252" s="214" t="s">
        <v>81</v>
      </c>
      <c r="AY252" s="16" t="s">
        <v>136</v>
      </c>
      <c r="BE252" s="215">
        <f>IF(N252="základní",J252,0)</f>
        <v>0</v>
      </c>
      <c r="BF252" s="215">
        <f>IF(N252="snížená",J252,0)</f>
        <v>0</v>
      </c>
      <c r="BG252" s="215">
        <f>IF(N252="zákl. přenesená",J252,0)</f>
        <v>0</v>
      </c>
      <c r="BH252" s="215">
        <f>IF(N252="sníž. přenesená",J252,0)</f>
        <v>0</v>
      </c>
      <c r="BI252" s="215">
        <f>IF(N252="nulová",J252,0)</f>
        <v>0</v>
      </c>
      <c r="BJ252" s="16" t="s">
        <v>79</v>
      </c>
      <c r="BK252" s="215">
        <f>ROUND(I252*H252,2)</f>
        <v>0</v>
      </c>
      <c r="BL252" s="16" t="s">
        <v>176</v>
      </c>
      <c r="BM252" s="214" t="s">
        <v>1152</v>
      </c>
    </row>
    <row r="253" s="2" customFormat="1" ht="16.5" customHeight="1">
      <c r="A253" s="37"/>
      <c r="B253" s="38"/>
      <c r="C253" s="203" t="s">
        <v>407</v>
      </c>
      <c r="D253" s="203" t="s">
        <v>138</v>
      </c>
      <c r="E253" s="204" t="s">
        <v>1153</v>
      </c>
      <c r="F253" s="205" t="s">
        <v>1154</v>
      </c>
      <c r="G253" s="206" t="s">
        <v>906</v>
      </c>
      <c r="H253" s="207">
        <v>3</v>
      </c>
      <c r="I253" s="208"/>
      <c r="J253" s="209">
        <f>ROUND(I253*H253,2)</f>
        <v>0</v>
      </c>
      <c r="K253" s="205" t="s">
        <v>19</v>
      </c>
      <c r="L253" s="43"/>
      <c r="M253" s="210" t="s">
        <v>19</v>
      </c>
      <c r="N253" s="211" t="s">
        <v>42</v>
      </c>
      <c r="O253" s="83"/>
      <c r="P253" s="212">
        <f>O253*H253</f>
        <v>0</v>
      </c>
      <c r="Q253" s="212">
        <v>0</v>
      </c>
      <c r="R253" s="212">
        <f>Q253*H253</f>
        <v>0</v>
      </c>
      <c r="S253" s="212">
        <v>0</v>
      </c>
      <c r="T253" s="213">
        <f>S253*H253</f>
        <v>0</v>
      </c>
      <c r="U253" s="37"/>
      <c r="V253" s="37"/>
      <c r="W253" s="37"/>
      <c r="X253" s="37"/>
      <c r="Y253" s="37"/>
      <c r="Z253" s="37"/>
      <c r="AA253" s="37"/>
      <c r="AB253" s="37"/>
      <c r="AC253" s="37"/>
      <c r="AD253" s="37"/>
      <c r="AE253" s="37"/>
      <c r="AR253" s="214" t="s">
        <v>176</v>
      </c>
      <c r="AT253" s="214" t="s">
        <v>138</v>
      </c>
      <c r="AU253" s="214" t="s">
        <v>81</v>
      </c>
      <c r="AY253" s="16" t="s">
        <v>136</v>
      </c>
      <c r="BE253" s="215">
        <f>IF(N253="základní",J253,0)</f>
        <v>0</v>
      </c>
      <c r="BF253" s="215">
        <f>IF(N253="snížená",J253,0)</f>
        <v>0</v>
      </c>
      <c r="BG253" s="215">
        <f>IF(N253="zákl. přenesená",J253,0)</f>
        <v>0</v>
      </c>
      <c r="BH253" s="215">
        <f>IF(N253="sníž. přenesená",J253,0)</f>
        <v>0</v>
      </c>
      <c r="BI253" s="215">
        <f>IF(N253="nulová",J253,0)</f>
        <v>0</v>
      </c>
      <c r="BJ253" s="16" t="s">
        <v>79</v>
      </c>
      <c r="BK253" s="215">
        <f>ROUND(I253*H253,2)</f>
        <v>0</v>
      </c>
      <c r="BL253" s="16" t="s">
        <v>176</v>
      </c>
      <c r="BM253" s="214" t="s">
        <v>1155</v>
      </c>
    </row>
    <row r="254" s="12" customFormat="1" ht="22.8" customHeight="1">
      <c r="A254" s="12"/>
      <c r="B254" s="187"/>
      <c r="C254" s="188"/>
      <c r="D254" s="189" t="s">
        <v>70</v>
      </c>
      <c r="E254" s="201" t="s">
        <v>423</v>
      </c>
      <c r="F254" s="201" t="s">
        <v>424</v>
      </c>
      <c r="G254" s="188"/>
      <c r="H254" s="188"/>
      <c r="I254" s="191"/>
      <c r="J254" s="202">
        <f>BK254</f>
        <v>0</v>
      </c>
      <c r="K254" s="188"/>
      <c r="L254" s="193"/>
      <c r="M254" s="194"/>
      <c r="N254" s="195"/>
      <c r="O254" s="195"/>
      <c r="P254" s="196">
        <f>P255</f>
        <v>0</v>
      </c>
      <c r="Q254" s="195"/>
      <c r="R254" s="196">
        <f>R255</f>
        <v>0</v>
      </c>
      <c r="S254" s="195"/>
      <c r="T254" s="197">
        <f>T255</f>
        <v>0</v>
      </c>
      <c r="U254" s="12"/>
      <c r="V254" s="12"/>
      <c r="W254" s="12"/>
      <c r="X254" s="12"/>
      <c r="Y254" s="12"/>
      <c r="Z254" s="12"/>
      <c r="AA254" s="12"/>
      <c r="AB254" s="12"/>
      <c r="AC254" s="12"/>
      <c r="AD254" s="12"/>
      <c r="AE254" s="12"/>
      <c r="AR254" s="198" t="s">
        <v>81</v>
      </c>
      <c r="AT254" s="199" t="s">
        <v>70</v>
      </c>
      <c r="AU254" s="199" t="s">
        <v>79</v>
      </c>
      <c r="AY254" s="198" t="s">
        <v>136</v>
      </c>
      <c r="BK254" s="200">
        <f>BK255</f>
        <v>0</v>
      </c>
    </row>
    <row r="255" s="2" customFormat="1" ht="16.5" customHeight="1">
      <c r="A255" s="37"/>
      <c r="B255" s="38"/>
      <c r="C255" s="203" t="s">
        <v>1156</v>
      </c>
      <c r="D255" s="203" t="s">
        <v>138</v>
      </c>
      <c r="E255" s="204" t="s">
        <v>1157</v>
      </c>
      <c r="F255" s="205" t="s">
        <v>1158</v>
      </c>
      <c r="G255" s="206" t="s">
        <v>186</v>
      </c>
      <c r="H255" s="207">
        <v>14.199999999999999</v>
      </c>
      <c r="I255" s="208"/>
      <c r="J255" s="209">
        <f>ROUND(I255*H255,2)</f>
        <v>0</v>
      </c>
      <c r="K255" s="205" t="s">
        <v>19</v>
      </c>
      <c r="L255" s="43"/>
      <c r="M255" s="210" t="s">
        <v>19</v>
      </c>
      <c r="N255" s="211" t="s">
        <v>42</v>
      </c>
      <c r="O255" s="83"/>
      <c r="P255" s="212">
        <f>O255*H255</f>
        <v>0</v>
      </c>
      <c r="Q255" s="212">
        <v>0</v>
      </c>
      <c r="R255" s="212">
        <f>Q255*H255</f>
        <v>0</v>
      </c>
      <c r="S255" s="212">
        <v>0</v>
      </c>
      <c r="T255" s="213">
        <f>S255*H255</f>
        <v>0</v>
      </c>
      <c r="U255" s="37"/>
      <c r="V255" s="37"/>
      <c r="W255" s="37"/>
      <c r="X255" s="37"/>
      <c r="Y255" s="37"/>
      <c r="Z255" s="37"/>
      <c r="AA255" s="37"/>
      <c r="AB255" s="37"/>
      <c r="AC255" s="37"/>
      <c r="AD255" s="37"/>
      <c r="AE255" s="37"/>
      <c r="AR255" s="214" t="s">
        <v>176</v>
      </c>
      <c r="AT255" s="214" t="s">
        <v>138</v>
      </c>
      <c r="AU255" s="214" t="s">
        <v>81</v>
      </c>
      <c r="AY255" s="16" t="s">
        <v>136</v>
      </c>
      <c r="BE255" s="215">
        <f>IF(N255="základní",J255,0)</f>
        <v>0</v>
      </c>
      <c r="BF255" s="215">
        <f>IF(N255="snížená",J255,0)</f>
        <v>0</v>
      </c>
      <c r="BG255" s="215">
        <f>IF(N255="zákl. přenesená",J255,0)</f>
        <v>0</v>
      </c>
      <c r="BH255" s="215">
        <f>IF(N255="sníž. přenesená",J255,0)</f>
        <v>0</v>
      </c>
      <c r="BI255" s="215">
        <f>IF(N255="nulová",J255,0)</f>
        <v>0</v>
      </c>
      <c r="BJ255" s="16" t="s">
        <v>79</v>
      </c>
      <c r="BK255" s="215">
        <f>ROUND(I255*H255,2)</f>
        <v>0</v>
      </c>
      <c r="BL255" s="16" t="s">
        <v>176</v>
      </c>
      <c r="BM255" s="214" t="s">
        <v>1159</v>
      </c>
    </row>
    <row r="256" s="12" customFormat="1" ht="22.8" customHeight="1">
      <c r="A256" s="12"/>
      <c r="B256" s="187"/>
      <c r="C256" s="188"/>
      <c r="D256" s="189" t="s">
        <v>70</v>
      </c>
      <c r="E256" s="201" t="s">
        <v>1160</v>
      </c>
      <c r="F256" s="201" t="s">
        <v>1161</v>
      </c>
      <c r="G256" s="188"/>
      <c r="H256" s="188"/>
      <c r="I256" s="191"/>
      <c r="J256" s="202">
        <f>BK256</f>
        <v>0</v>
      </c>
      <c r="K256" s="188"/>
      <c r="L256" s="193"/>
      <c r="M256" s="194"/>
      <c r="N256" s="195"/>
      <c r="O256" s="195"/>
      <c r="P256" s="196">
        <f>SUM(P257:P281)</f>
        <v>0</v>
      </c>
      <c r="Q256" s="195"/>
      <c r="R256" s="196">
        <f>SUM(R257:R281)</f>
        <v>0</v>
      </c>
      <c r="S256" s="195"/>
      <c r="T256" s="197">
        <f>SUM(T257:T281)</f>
        <v>0</v>
      </c>
      <c r="U256" s="12"/>
      <c r="V256" s="12"/>
      <c r="W256" s="12"/>
      <c r="X256" s="12"/>
      <c r="Y256" s="12"/>
      <c r="Z256" s="12"/>
      <c r="AA256" s="12"/>
      <c r="AB256" s="12"/>
      <c r="AC256" s="12"/>
      <c r="AD256" s="12"/>
      <c r="AE256" s="12"/>
      <c r="AR256" s="198" t="s">
        <v>81</v>
      </c>
      <c r="AT256" s="199" t="s">
        <v>70</v>
      </c>
      <c r="AU256" s="199" t="s">
        <v>79</v>
      </c>
      <c r="AY256" s="198" t="s">
        <v>136</v>
      </c>
      <c r="BK256" s="200">
        <f>SUM(BK257:BK281)</f>
        <v>0</v>
      </c>
    </row>
    <row r="257" s="2" customFormat="1" ht="16.5" customHeight="1">
      <c r="A257" s="37"/>
      <c r="B257" s="38"/>
      <c r="C257" s="203" t="s">
        <v>412</v>
      </c>
      <c r="D257" s="203" t="s">
        <v>138</v>
      </c>
      <c r="E257" s="204" t="s">
        <v>1162</v>
      </c>
      <c r="F257" s="205" t="s">
        <v>1163</v>
      </c>
      <c r="G257" s="206" t="s">
        <v>186</v>
      </c>
      <c r="H257" s="207">
        <v>14.199999999999999</v>
      </c>
      <c r="I257" s="208"/>
      <c r="J257" s="209">
        <f>ROUND(I257*H257,2)</f>
        <v>0</v>
      </c>
      <c r="K257" s="205" t="s">
        <v>19</v>
      </c>
      <c r="L257" s="43"/>
      <c r="M257" s="210" t="s">
        <v>19</v>
      </c>
      <c r="N257" s="211" t="s">
        <v>42</v>
      </c>
      <c r="O257" s="83"/>
      <c r="P257" s="212">
        <f>O257*H257</f>
        <v>0</v>
      </c>
      <c r="Q257" s="212">
        <v>0</v>
      </c>
      <c r="R257" s="212">
        <f>Q257*H257</f>
        <v>0</v>
      </c>
      <c r="S257" s="212">
        <v>0</v>
      </c>
      <c r="T257" s="213">
        <f>S257*H257</f>
        <v>0</v>
      </c>
      <c r="U257" s="37"/>
      <c r="V257" s="37"/>
      <c r="W257" s="37"/>
      <c r="X257" s="37"/>
      <c r="Y257" s="37"/>
      <c r="Z257" s="37"/>
      <c r="AA257" s="37"/>
      <c r="AB257" s="37"/>
      <c r="AC257" s="37"/>
      <c r="AD257" s="37"/>
      <c r="AE257" s="37"/>
      <c r="AR257" s="214" t="s">
        <v>176</v>
      </c>
      <c r="AT257" s="214" t="s">
        <v>138</v>
      </c>
      <c r="AU257" s="214" t="s">
        <v>81</v>
      </c>
      <c r="AY257" s="16" t="s">
        <v>136</v>
      </c>
      <c r="BE257" s="215">
        <f>IF(N257="základní",J257,0)</f>
        <v>0</v>
      </c>
      <c r="BF257" s="215">
        <f>IF(N257="snížená",J257,0)</f>
        <v>0</v>
      </c>
      <c r="BG257" s="215">
        <f>IF(N257="zákl. přenesená",J257,0)</f>
        <v>0</v>
      </c>
      <c r="BH257" s="215">
        <f>IF(N257="sníž. přenesená",J257,0)</f>
        <v>0</v>
      </c>
      <c r="BI257" s="215">
        <f>IF(N257="nulová",J257,0)</f>
        <v>0</v>
      </c>
      <c r="BJ257" s="16" t="s">
        <v>79</v>
      </c>
      <c r="BK257" s="215">
        <f>ROUND(I257*H257,2)</f>
        <v>0</v>
      </c>
      <c r="BL257" s="16" t="s">
        <v>176</v>
      </c>
      <c r="BM257" s="214" t="s">
        <v>1164</v>
      </c>
    </row>
    <row r="258" s="2" customFormat="1" ht="24.15" customHeight="1">
      <c r="A258" s="37"/>
      <c r="B258" s="38"/>
      <c r="C258" s="203" t="s">
        <v>1165</v>
      </c>
      <c r="D258" s="203" t="s">
        <v>138</v>
      </c>
      <c r="E258" s="204" t="s">
        <v>1166</v>
      </c>
      <c r="F258" s="205" t="s">
        <v>1167</v>
      </c>
      <c r="G258" s="206" t="s">
        <v>186</v>
      </c>
      <c r="H258" s="207">
        <v>2.5099999999999998</v>
      </c>
      <c r="I258" s="208"/>
      <c r="J258" s="209">
        <f>ROUND(I258*H258,2)</f>
        <v>0</v>
      </c>
      <c r="K258" s="205" t="s">
        <v>19</v>
      </c>
      <c r="L258" s="43"/>
      <c r="M258" s="210" t="s">
        <v>19</v>
      </c>
      <c r="N258" s="211" t="s">
        <v>42</v>
      </c>
      <c r="O258" s="83"/>
      <c r="P258" s="212">
        <f>O258*H258</f>
        <v>0</v>
      </c>
      <c r="Q258" s="212">
        <v>0</v>
      </c>
      <c r="R258" s="212">
        <f>Q258*H258</f>
        <v>0</v>
      </c>
      <c r="S258" s="212">
        <v>0</v>
      </c>
      <c r="T258" s="213">
        <f>S258*H258</f>
        <v>0</v>
      </c>
      <c r="U258" s="37"/>
      <c r="V258" s="37"/>
      <c r="W258" s="37"/>
      <c r="X258" s="37"/>
      <c r="Y258" s="37"/>
      <c r="Z258" s="37"/>
      <c r="AA258" s="37"/>
      <c r="AB258" s="37"/>
      <c r="AC258" s="37"/>
      <c r="AD258" s="37"/>
      <c r="AE258" s="37"/>
      <c r="AR258" s="214" t="s">
        <v>176</v>
      </c>
      <c r="AT258" s="214" t="s">
        <v>138</v>
      </c>
      <c r="AU258" s="214" t="s">
        <v>81</v>
      </c>
      <c r="AY258" s="16" t="s">
        <v>136</v>
      </c>
      <c r="BE258" s="215">
        <f>IF(N258="základní",J258,0)</f>
        <v>0</v>
      </c>
      <c r="BF258" s="215">
        <f>IF(N258="snížená",J258,0)</f>
        <v>0</v>
      </c>
      <c r="BG258" s="215">
        <f>IF(N258="zákl. přenesená",J258,0)</f>
        <v>0</v>
      </c>
      <c r="BH258" s="215">
        <f>IF(N258="sníž. přenesená",J258,0)</f>
        <v>0</v>
      </c>
      <c r="BI258" s="215">
        <f>IF(N258="nulová",J258,0)</f>
        <v>0</v>
      </c>
      <c r="BJ258" s="16" t="s">
        <v>79</v>
      </c>
      <c r="BK258" s="215">
        <f>ROUND(I258*H258,2)</f>
        <v>0</v>
      </c>
      <c r="BL258" s="16" t="s">
        <v>176</v>
      </c>
      <c r="BM258" s="214" t="s">
        <v>1168</v>
      </c>
    </row>
    <row r="259" s="2" customFormat="1" ht="24.15" customHeight="1">
      <c r="A259" s="37"/>
      <c r="B259" s="38"/>
      <c r="C259" s="203" t="s">
        <v>416</v>
      </c>
      <c r="D259" s="203" t="s">
        <v>138</v>
      </c>
      <c r="E259" s="204" t="s">
        <v>1169</v>
      </c>
      <c r="F259" s="205" t="s">
        <v>1170</v>
      </c>
      <c r="G259" s="206" t="s">
        <v>906</v>
      </c>
      <c r="H259" s="207">
        <v>4</v>
      </c>
      <c r="I259" s="208"/>
      <c r="J259" s="209">
        <f>ROUND(I259*H259,2)</f>
        <v>0</v>
      </c>
      <c r="K259" s="205" t="s">
        <v>19</v>
      </c>
      <c r="L259" s="43"/>
      <c r="M259" s="210" t="s">
        <v>19</v>
      </c>
      <c r="N259" s="211" t="s">
        <v>42</v>
      </c>
      <c r="O259" s="83"/>
      <c r="P259" s="212">
        <f>O259*H259</f>
        <v>0</v>
      </c>
      <c r="Q259" s="212">
        <v>0</v>
      </c>
      <c r="R259" s="212">
        <f>Q259*H259</f>
        <v>0</v>
      </c>
      <c r="S259" s="212">
        <v>0</v>
      </c>
      <c r="T259" s="213">
        <f>S259*H259</f>
        <v>0</v>
      </c>
      <c r="U259" s="37"/>
      <c r="V259" s="37"/>
      <c r="W259" s="37"/>
      <c r="X259" s="37"/>
      <c r="Y259" s="37"/>
      <c r="Z259" s="37"/>
      <c r="AA259" s="37"/>
      <c r="AB259" s="37"/>
      <c r="AC259" s="37"/>
      <c r="AD259" s="37"/>
      <c r="AE259" s="37"/>
      <c r="AR259" s="214" t="s">
        <v>176</v>
      </c>
      <c r="AT259" s="214" t="s">
        <v>138</v>
      </c>
      <c r="AU259" s="214" t="s">
        <v>81</v>
      </c>
      <c r="AY259" s="16" t="s">
        <v>136</v>
      </c>
      <c r="BE259" s="215">
        <f>IF(N259="základní",J259,0)</f>
        <v>0</v>
      </c>
      <c r="BF259" s="215">
        <f>IF(N259="snížená",J259,0)</f>
        <v>0</v>
      </c>
      <c r="BG259" s="215">
        <f>IF(N259="zákl. přenesená",J259,0)</f>
        <v>0</v>
      </c>
      <c r="BH259" s="215">
        <f>IF(N259="sníž. přenesená",J259,0)</f>
        <v>0</v>
      </c>
      <c r="BI259" s="215">
        <f>IF(N259="nulová",J259,0)</f>
        <v>0</v>
      </c>
      <c r="BJ259" s="16" t="s">
        <v>79</v>
      </c>
      <c r="BK259" s="215">
        <f>ROUND(I259*H259,2)</f>
        <v>0</v>
      </c>
      <c r="BL259" s="16" t="s">
        <v>176</v>
      </c>
      <c r="BM259" s="214" t="s">
        <v>1171</v>
      </c>
    </row>
    <row r="260" s="2" customFormat="1">
      <c r="A260" s="37"/>
      <c r="B260" s="38"/>
      <c r="C260" s="39"/>
      <c r="D260" s="221" t="s">
        <v>182</v>
      </c>
      <c r="E260" s="39"/>
      <c r="F260" s="222" t="s">
        <v>1172</v>
      </c>
      <c r="G260" s="39"/>
      <c r="H260" s="39"/>
      <c r="I260" s="218"/>
      <c r="J260" s="39"/>
      <c r="K260" s="39"/>
      <c r="L260" s="43"/>
      <c r="M260" s="219"/>
      <c r="N260" s="220"/>
      <c r="O260" s="83"/>
      <c r="P260" s="83"/>
      <c r="Q260" s="83"/>
      <c r="R260" s="83"/>
      <c r="S260" s="83"/>
      <c r="T260" s="84"/>
      <c r="U260" s="37"/>
      <c r="V260" s="37"/>
      <c r="W260" s="37"/>
      <c r="X260" s="37"/>
      <c r="Y260" s="37"/>
      <c r="Z260" s="37"/>
      <c r="AA260" s="37"/>
      <c r="AB260" s="37"/>
      <c r="AC260" s="37"/>
      <c r="AD260" s="37"/>
      <c r="AE260" s="37"/>
      <c r="AT260" s="16" t="s">
        <v>182</v>
      </c>
      <c r="AU260" s="16" t="s">
        <v>81</v>
      </c>
    </row>
    <row r="261" s="2" customFormat="1" ht="16.5" customHeight="1">
      <c r="A261" s="37"/>
      <c r="B261" s="38"/>
      <c r="C261" s="203" t="s">
        <v>1173</v>
      </c>
      <c r="D261" s="203" t="s">
        <v>138</v>
      </c>
      <c r="E261" s="204" t="s">
        <v>1174</v>
      </c>
      <c r="F261" s="205" t="s">
        <v>1175</v>
      </c>
      <c r="G261" s="206" t="s">
        <v>906</v>
      </c>
      <c r="H261" s="207">
        <v>5</v>
      </c>
      <c r="I261" s="208"/>
      <c r="J261" s="209">
        <f>ROUND(I261*H261,2)</f>
        <v>0</v>
      </c>
      <c r="K261" s="205" t="s">
        <v>19</v>
      </c>
      <c r="L261" s="43"/>
      <c r="M261" s="210" t="s">
        <v>19</v>
      </c>
      <c r="N261" s="211" t="s">
        <v>42</v>
      </c>
      <c r="O261" s="83"/>
      <c r="P261" s="212">
        <f>O261*H261</f>
        <v>0</v>
      </c>
      <c r="Q261" s="212">
        <v>0</v>
      </c>
      <c r="R261" s="212">
        <f>Q261*H261</f>
        <v>0</v>
      </c>
      <c r="S261" s="212">
        <v>0</v>
      </c>
      <c r="T261" s="213">
        <f>S261*H261</f>
        <v>0</v>
      </c>
      <c r="U261" s="37"/>
      <c r="V261" s="37"/>
      <c r="W261" s="37"/>
      <c r="X261" s="37"/>
      <c r="Y261" s="37"/>
      <c r="Z261" s="37"/>
      <c r="AA261" s="37"/>
      <c r="AB261" s="37"/>
      <c r="AC261" s="37"/>
      <c r="AD261" s="37"/>
      <c r="AE261" s="37"/>
      <c r="AR261" s="214" t="s">
        <v>176</v>
      </c>
      <c r="AT261" s="214" t="s">
        <v>138</v>
      </c>
      <c r="AU261" s="214" t="s">
        <v>81</v>
      </c>
      <c r="AY261" s="16" t="s">
        <v>136</v>
      </c>
      <c r="BE261" s="215">
        <f>IF(N261="základní",J261,0)</f>
        <v>0</v>
      </c>
      <c r="BF261" s="215">
        <f>IF(N261="snížená",J261,0)</f>
        <v>0</v>
      </c>
      <c r="BG261" s="215">
        <f>IF(N261="zákl. přenesená",J261,0)</f>
        <v>0</v>
      </c>
      <c r="BH261" s="215">
        <f>IF(N261="sníž. přenesená",J261,0)</f>
        <v>0</v>
      </c>
      <c r="BI261" s="215">
        <f>IF(N261="nulová",J261,0)</f>
        <v>0</v>
      </c>
      <c r="BJ261" s="16" t="s">
        <v>79</v>
      </c>
      <c r="BK261" s="215">
        <f>ROUND(I261*H261,2)</f>
        <v>0</v>
      </c>
      <c r="BL261" s="16" t="s">
        <v>176</v>
      </c>
      <c r="BM261" s="214" t="s">
        <v>1176</v>
      </c>
    </row>
    <row r="262" s="2" customFormat="1">
      <c r="A262" s="37"/>
      <c r="B262" s="38"/>
      <c r="C262" s="39"/>
      <c r="D262" s="221" t="s">
        <v>182</v>
      </c>
      <c r="E262" s="39"/>
      <c r="F262" s="222" t="s">
        <v>917</v>
      </c>
      <c r="G262" s="39"/>
      <c r="H262" s="39"/>
      <c r="I262" s="218"/>
      <c r="J262" s="39"/>
      <c r="K262" s="39"/>
      <c r="L262" s="43"/>
      <c r="M262" s="219"/>
      <c r="N262" s="220"/>
      <c r="O262" s="83"/>
      <c r="P262" s="83"/>
      <c r="Q262" s="83"/>
      <c r="R262" s="83"/>
      <c r="S262" s="83"/>
      <c r="T262" s="84"/>
      <c r="U262" s="37"/>
      <c r="V262" s="37"/>
      <c r="W262" s="37"/>
      <c r="X262" s="37"/>
      <c r="Y262" s="37"/>
      <c r="Z262" s="37"/>
      <c r="AA262" s="37"/>
      <c r="AB262" s="37"/>
      <c r="AC262" s="37"/>
      <c r="AD262" s="37"/>
      <c r="AE262" s="37"/>
      <c r="AT262" s="16" t="s">
        <v>182</v>
      </c>
      <c r="AU262" s="16" t="s">
        <v>81</v>
      </c>
    </row>
    <row r="263" s="2" customFormat="1" ht="16.5" customHeight="1">
      <c r="A263" s="37"/>
      <c r="B263" s="38"/>
      <c r="C263" s="203" t="s">
        <v>421</v>
      </c>
      <c r="D263" s="203" t="s">
        <v>138</v>
      </c>
      <c r="E263" s="204" t="s">
        <v>1177</v>
      </c>
      <c r="F263" s="205" t="s">
        <v>1178</v>
      </c>
      <c r="G263" s="206" t="s">
        <v>906</v>
      </c>
      <c r="H263" s="207">
        <v>5</v>
      </c>
      <c r="I263" s="208"/>
      <c r="J263" s="209">
        <f>ROUND(I263*H263,2)</f>
        <v>0</v>
      </c>
      <c r="K263" s="205" t="s">
        <v>19</v>
      </c>
      <c r="L263" s="43"/>
      <c r="M263" s="210" t="s">
        <v>19</v>
      </c>
      <c r="N263" s="211" t="s">
        <v>42</v>
      </c>
      <c r="O263" s="83"/>
      <c r="P263" s="212">
        <f>O263*H263</f>
        <v>0</v>
      </c>
      <c r="Q263" s="212">
        <v>0</v>
      </c>
      <c r="R263" s="212">
        <f>Q263*H263</f>
        <v>0</v>
      </c>
      <c r="S263" s="212">
        <v>0</v>
      </c>
      <c r="T263" s="213">
        <f>S263*H263</f>
        <v>0</v>
      </c>
      <c r="U263" s="37"/>
      <c r="V263" s="37"/>
      <c r="W263" s="37"/>
      <c r="X263" s="37"/>
      <c r="Y263" s="37"/>
      <c r="Z263" s="37"/>
      <c r="AA263" s="37"/>
      <c r="AB263" s="37"/>
      <c r="AC263" s="37"/>
      <c r="AD263" s="37"/>
      <c r="AE263" s="37"/>
      <c r="AR263" s="214" t="s">
        <v>176</v>
      </c>
      <c r="AT263" s="214" t="s">
        <v>138</v>
      </c>
      <c r="AU263" s="214" t="s">
        <v>81</v>
      </c>
      <c r="AY263" s="16" t="s">
        <v>136</v>
      </c>
      <c r="BE263" s="215">
        <f>IF(N263="základní",J263,0)</f>
        <v>0</v>
      </c>
      <c r="BF263" s="215">
        <f>IF(N263="snížená",J263,0)</f>
        <v>0</v>
      </c>
      <c r="BG263" s="215">
        <f>IF(N263="zákl. přenesená",J263,0)</f>
        <v>0</v>
      </c>
      <c r="BH263" s="215">
        <f>IF(N263="sníž. přenesená",J263,0)</f>
        <v>0</v>
      </c>
      <c r="BI263" s="215">
        <f>IF(N263="nulová",J263,0)</f>
        <v>0</v>
      </c>
      <c r="BJ263" s="16" t="s">
        <v>79</v>
      </c>
      <c r="BK263" s="215">
        <f>ROUND(I263*H263,2)</f>
        <v>0</v>
      </c>
      <c r="BL263" s="16" t="s">
        <v>176</v>
      </c>
      <c r="BM263" s="214" t="s">
        <v>1179</v>
      </c>
    </row>
    <row r="264" s="2" customFormat="1">
      <c r="A264" s="37"/>
      <c r="B264" s="38"/>
      <c r="C264" s="39"/>
      <c r="D264" s="221" t="s">
        <v>182</v>
      </c>
      <c r="E264" s="39"/>
      <c r="F264" s="222" t="s">
        <v>917</v>
      </c>
      <c r="G264" s="39"/>
      <c r="H264" s="39"/>
      <c r="I264" s="218"/>
      <c r="J264" s="39"/>
      <c r="K264" s="39"/>
      <c r="L264" s="43"/>
      <c r="M264" s="219"/>
      <c r="N264" s="220"/>
      <c r="O264" s="83"/>
      <c r="P264" s="83"/>
      <c r="Q264" s="83"/>
      <c r="R264" s="83"/>
      <c r="S264" s="83"/>
      <c r="T264" s="84"/>
      <c r="U264" s="37"/>
      <c r="V264" s="37"/>
      <c r="W264" s="37"/>
      <c r="X264" s="37"/>
      <c r="Y264" s="37"/>
      <c r="Z264" s="37"/>
      <c r="AA264" s="37"/>
      <c r="AB264" s="37"/>
      <c r="AC264" s="37"/>
      <c r="AD264" s="37"/>
      <c r="AE264" s="37"/>
      <c r="AT264" s="16" t="s">
        <v>182</v>
      </c>
      <c r="AU264" s="16" t="s">
        <v>81</v>
      </c>
    </row>
    <row r="265" s="2" customFormat="1" ht="16.5" customHeight="1">
      <c r="A265" s="37"/>
      <c r="B265" s="38"/>
      <c r="C265" s="203" t="s">
        <v>1180</v>
      </c>
      <c r="D265" s="203" t="s">
        <v>138</v>
      </c>
      <c r="E265" s="204" t="s">
        <v>1181</v>
      </c>
      <c r="F265" s="205" t="s">
        <v>1182</v>
      </c>
      <c r="G265" s="206" t="s">
        <v>906</v>
      </c>
      <c r="H265" s="207">
        <v>3</v>
      </c>
      <c r="I265" s="208"/>
      <c r="J265" s="209">
        <f>ROUND(I265*H265,2)</f>
        <v>0</v>
      </c>
      <c r="K265" s="205" t="s">
        <v>19</v>
      </c>
      <c r="L265" s="43"/>
      <c r="M265" s="210" t="s">
        <v>19</v>
      </c>
      <c r="N265" s="211" t="s">
        <v>42</v>
      </c>
      <c r="O265" s="83"/>
      <c r="P265" s="212">
        <f>O265*H265</f>
        <v>0</v>
      </c>
      <c r="Q265" s="212">
        <v>0</v>
      </c>
      <c r="R265" s="212">
        <f>Q265*H265</f>
        <v>0</v>
      </c>
      <c r="S265" s="212">
        <v>0</v>
      </c>
      <c r="T265" s="213">
        <f>S265*H265</f>
        <v>0</v>
      </c>
      <c r="U265" s="37"/>
      <c r="V265" s="37"/>
      <c r="W265" s="37"/>
      <c r="X265" s="37"/>
      <c r="Y265" s="37"/>
      <c r="Z265" s="37"/>
      <c r="AA265" s="37"/>
      <c r="AB265" s="37"/>
      <c r="AC265" s="37"/>
      <c r="AD265" s="37"/>
      <c r="AE265" s="37"/>
      <c r="AR265" s="214" t="s">
        <v>176</v>
      </c>
      <c r="AT265" s="214" t="s">
        <v>138</v>
      </c>
      <c r="AU265" s="214" t="s">
        <v>81</v>
      </c>
      <c r="AY265" s="16" t="s">
        <v>136</v>
      </c>
      <c r="BE265" s="215">
        <f>IF(N265="základní",J265,0)</f>
        <v>0</v>
      </c>
      <c r="BF265" s="215">
        <f>IF(N265="snížená",J265,0)</f>
        <v>0</v>
      </c>
      <c r="BG265" s="215">
        <f>IF(N265="zákl. přenesená",J265,0)</f>
        <v>0</v>
      </c>
      <c r="BH265" s="215">
        <f>IF(N265="sníž. přenesená",J265,0)</f>
        <v>0</v>
      </c>
      <c r="BI265" s="215">
        <f>IF(N265="nulová",J265,0)</f>
        <v>0</v>
      </c>
      <c r="BJ265" s="16" t="s">
        <v>79</v>
      </c>
      <c r="BK265" s="215">
        <f>ROUND(I265*H265,2)</f>
        <v>0</v>
      </c>
      <c r="BL265" s="16" t="s">
        <v>176</v>
      </c>
      <c r="BM265" s="214" t="s">
        <v>1183</v>
      </c>
    </row>
    <row r="266" s="2" customFormat="1">
      <c r="A266" s="37"/>
      <c r="B266" s="38"/>
      <c r="C266" s="39"/>
      <c r="D266" s="221" t="s">
        <v>182</v>
      </c>
      <c r="E266" s="39"/>
      <c r="F266" s="222" t="s">
        <v>1184</v>
      </c>
      <c r="G266" s="39"/>
      <c r="H266" s="39"/>
      <c r="I266" s="218"/>
      <c r="J266" s="39"/>
      <c r="K266" s="39"/>
      <c r="L266" s="43"/>
      <c r="M266" s="219"/>
      <c r="N266" s="220"/>
      <c r="O266" s="83"/>
      <c r="P266" s="83"/>
      <c r="Q266" s="83"/>
      <c r="R266" s="83"/>
      <c r="S266" s="83"/>
      <c r="T266" s="84"/>
      <c r="U266" s="37"/>
      <c r="V266" s="37"/>
      <c r="W266" s="37"/>
      <c r="X266" s="37"/>
      <c r="Y266" s="37"/>
      <c r="Z266" s="37"/>
      <c r="AA266" s="37"/>
      <c r="AB266" s="37"/>
      <c r="AC266" s="37"/>
      <c r="AD266" s="37"/>
      <c r="AE266" s="37"/>
      <c r="AT266" s="16" t="s">
        <v>182</v>
      </c>
      <c r="AU266" s="16" t="s">
        <v>81</v>
      </c>
    </row>
    <row r="267" s="2" customFormat="1" ht="16.5" customHeight="1">
      <c r="A267" s="37"/>
      <c r="B267" s="38"/>
      <c r="C267" s="203" t="s">
        <v>427</v>
      </c>
      <c r="D267" s="203" t="s">
        <v>138</v>
      </c>
      <c r="E267" s="204" t="s">
        <v>1185</v>
      </c>
      <c r="F267" s="205" t="s">
        <v>1186</v>
      </c>
      <c r="G267" s="206" t="s">
        <v>906</v>
      </c>
      <c r="H267" s="207">
        <v>7</v>
      </c>
      <c r="I267" s="208"/>
      <c r="J267" s="209">
        <f>ROUND(I267*H267,2)</f>
        <v>0</v>
      </c>
      <c r="K267" s="205" t="s">
        <v>19</v>
      </c>
      <c r="L267" s="43"/>
      <c r="M267" s="210" t="s">
        <v>19</v>
      </c>
      <c r="N267" s="211" t="s">
        <v>42</v>
      </c>
      <c r="O267" s="83"/>
      <c r="P267" s="212">
        <f>O267*H267</f>
        <v>0</v>
      </c>
      <c r="Q267" s="212">
        <v>0</v>
      </c>
      <c r="R267" s="212">
        <f>Q267*H267</f>
        <v>0</v>
      </c>
      <c r="S267" s="212">
        <v>0</v>
      </c>
      <c r="T267" s="213">
        <f>S267*H267</f>
        <v>0</v>
      </c>
      <c r="U267" s="37"/>
      <c r="V267" s="37"/>
      <c r="W267" s="37"/>
      <c r="X267" s="37"/>
      <c r="Y267" s="37"/>
      <c r="Z267" s="37"/>
      <c r="AA267" s="37"/>
      <c r="AB267" s="37"/>
      <c r="AC267" s="37"/>
      <c r="AD267" s="37"/>
      <c r="AE267" s="37"/>
      <c r="AR267" s="214" t="s">
        <v>176</v>
      </c>
      <c r="AT267" s="214" t="s">
        <v>138</v>
      </c>
      <c r="AU267" s="214" t="s">
        <v>81</v>
      </c>
      <c r="AY267" s="16" t="s">
        <v>136</v>
      </c>
      <c r="BE267" s="215">
        <f>IF(N267="základní",J267,0)</f>
        <v>0</v>
      </c>
      <c r="BF267" s="215">
        <f>IF(N267="snížená",J267,0)</f>
        <v>0</v>
      </c>
      <c r="BG267" s="215">
        <f>IF(N267="zákl. přenesená",J267,0)</f>
        <v>0</v>
      </c>
      <c r="BH267" s="215">
        <f>IF(N267="sníž. přenesená",J267,0)</f>
        <v>0</v>
      </c>
      <c r="BI267" s="215">
        <f>IF(N267="nulová",J267,0)</f>
        <v>0</v>
      </c>
      <c r="BJ267" s="16" t="s">
        <v>79</v>
      </c>
      <c r="BK267" s="215">
        <f>ROUND(I267*H267,2)</f>
        <v>0</v>
      </c>
      <c r="BL267" s="16" t="s">
        <v>176</v>
      </c>
      <c r="BM267" s="214" t="s">
        <v>1187</v>
      </c>
    </row>
    <row r="268" s="2" customFormat="1">
      <c r="A268" s="37"/>
      <c r="B268" s="38"/>
      <c r="C268" s="39"/>
      <c r="D268" s="221" t="s">
        <v>182</v>
      </c>
      <c r="E268" s="39"/>
      <c r="F268" s="222" t="s">
        <v>1184</v>
      </c>
      <c r="G268" s="39"/>
      <c r="H268" s="39"/>
      <c r="I268" s="218"/>
      <c r="J268" s="39"/>
      <c r="K268" s="39"/>
      <c r="L268" s="43"/>
      <c r="M268" s="219"/>
      <c r="N268" s="220"/>
      <c r="O268" s="83"/>
      <c r="P268" s="83"/>
      <c r="Q268" s="83"/>
      <c r="R268" s="83"/>
      <c r="S268" s="83"/>
      <c r="T268" s="84"/>
      <c r="U268" s="37"/>
      <c r="V268" s="37"/>
      <c r="W268" s="37"/>
      <c r="X268" s="37"/>
      <c r="Y268" s="37"/>
      <c r="Z268" s="37"/>
      <c r="AA268" s="37"/>
      <c r="AB268" s="37"/>
      <c r="AC268" s="37"/>
      <c r="AD268" s="37"/>
      <c r="AE268" s="37"/>
      <c r="AT268" s="16" t="s">
        <v>182</v>
      </c>
      <c r="AU268" s="16" t="s">
        <v>81</v>
      </c>
    </row>
    <row r="269" s="2" customFormat="1" ht="16.5" customHeight="1">
      <c r="A269" s="37"/>
      <c r="B269" s="38"/>
      <c r="C269" s="203" t="s">
        <v>1188</v>
      </c>
      <c r="D269" s="203" t="s">
        <v>138</v>
      </c>
      <c r="E269" s="204" t="s">
        <v>1189</v>
      </c>
      <c r="F269" s="205" t="s">
        <v>1190</v>
      </c>
      <c r="G269" s="206" t="s">
        <v>906</v>
      </c>
      <c r="H269" s="207">
        <v>3</v>
      </c>
      <c r="I269" s="208"/>
      <c r="J269" s="209">
        <f>ROUND(I269*H269,2)</f>
        <v>0</v>
      </c>
      <c r="K269" s="205" t="s">
        <v>19</v>
      </c>
      <c r="L269" s="43"/>
      <c r="M269" s="210" t="s">
        <v>19</v>
      </c>
      <c r="N269" s="211" t="s">
        <v>42</v>
      </c>
      <c r="O269" s="83"/>
      <c r="P269" s="212">
        <f>O269*H269</f>
        <v>0</v>
      </c>
      <c r="Q269" s="212">
        <v>0</v>
      </c>
      <c r="R269" s="212">
        <f>Q269*H269</f>
        <v>0</v>
      </c>
      <c r="S269" s="212">
        <v>0</v>
      </c>
      <c r="T269" s="213">
        <f>S269*H269</f>
        <v>0</v>
      </c>
      <c r="U269" s="37"/>
      <c r="V269" s="37"/>
      <c r="W269" s="37"/>
      <c r="X269" s="37"/>
      <c r="Y269" s="37"/>
      <c r="Z269" s="37"/>
      <c r="AA269" s="37"/>
      <c r="AB269" s="37"/>
      <c r="AC269" s="37"/>
      <c r="AD269" s="37"/>
      <c r="AE269" s="37"/>
      <c r="AR269" s="214" t="s">
        <v>176</v>
      </c>
      <c r="AT269" s="214" t="s">
        <v>138</v>
      </c>
      <c r="AU269" s="214" t="s">
        <v>81</v>
      </c>
      <c r="AY269" s="16" t="s">
        <v>136</v>
      </c>
      <c r="BE269" s="215">
        <f>IF(N269="základní",J269,0)</f>
        <v>0</v>
      </c>
      <c r="BF269" s="215">
        <f>IF(N269="snížená",J269,0)</f>
        <v>0</v>
      </c>
      <c r="BG269" s="215">
        <f>IF(N269="zákl. přenesená",J269,0)</f>
        <v>0</v>
      </c>
      <c r="BH269" s="215">
        <f>IF(N269="sníž. přenesená",J269,0)</f>
        <v>0</v>
      </c>
      <c r="BI269" s="215">
        <f>IF(N269="nulová",J269,0)</f>
        <v>0</v>
      </c>
      <c r="BJ269" s="16" t="s">
        <v>79</v>
      </c>
      <c r="BK269" s="215">
        <f>ROUND(I269*H269,2)</f>
        <v>0</v>
      </c>
      <c r="BL269" s="16" t="s">
        <v>176</v>
      </c>
      <c r="BM269" s="214" t="s">
        <v>1191</v>
      </c>
    </row>
    <row r="270" s="2" customFormat="1">
      <c r="A270" s="37"/>
      <c r="B270" s="38"/>
      <c r="C270" s="39"/>
      <c r="D270" s="221" t="s">
        <v>182</v>
      </c>
      <c r="E270" s="39"/>
      <c r="F270" s="222" t="s">
        <v>1184</v>
      </c>
      <c r="G270" s="39"/>
      <c r="H270" s="39"/>
      <c r="I270" s="218"/>
      <c r="J270" s="39"/>
      <c r="K270" s="39"/>
      <c r="L270" s="43"/>
      <c r="M270" s="219"/>
      <c r="N270" s="220"/>
      <c r="O270" s="83"/>
      <c r="P270" s="83"/>
      <c r="Q270" s="83"/>
      <c r="R270" s="83"/>
      <c r="S270" s="83"/>
      <c r="T270" s="84"/>
      <c r="U270" s="37"/>
      <c r="V270" s="37"/>
      <c r="W270" s="37"/>
      <c r="X270" s="37"/>
      <c r="Y270" s="37"/>
      <c r="Z270" s="37"/>
      <c r="AA270" s="37"/>
      <c r="AB270" s="37"/>
      <c r="AC270" s="37"/>
      <c r="AD270" s="37"/>
      <c r="AE270" s="37"/>
      <c r="AT270" s="16" t="s">
        <v>182</v>
      </c>
      <c r="AU270" s="16" t="s">
        <v>81</v>
      </c>
    </row>
    <row r="271" s="2" customFormat="1" ht="24.15" customHeight="1">
      <c r="A271" s="37"/>
      <c r="B271" s="38"/>
      <c r="C271" s="203" t="s">
        <v>436</v>
      </c>
      <c r="D271" s="203" t="s">
        <v>138</v>
      </c>
      <c r="E271" s="204" t="s">
        <v>1192</v>
      </c>
      <c r="F271" s="205" t="s">
        <v>1193</v>
      </c>
      <c r="G271" s="206" t="s">
        <v>906</v>
      </c>
      <c r="H271" s="207">
        <v>1</v>
      </c>
      <c r="I271" s="208"/>
      <c r="J271" s="209">
        <f>ROUND(I271*H271,2)</f>
        <v>0</v>
      </c>
      <c r="K271" s="205" t="s">
        <v>19</v>
      </c>
      <c r="L271" s="43"/>
      <c r="M271" s="210" t="s">
        <v>19</v>
      </c>
      <c r="N271" s="211" t="s">
        <v>42</v>
      </c>
      <c r="O271" s="83"/>
      <c r="P271" s="212">
        <f>O271*H271</f>
        <v>0</v>
      </c>
      <c r="Q271" s="212">
        <v>0</v>
      </c>
      <c r="R271" s="212">
        <f>Q271*H271</f>
        <v>0</v>
      </c>
      <c r="S271" s="212">
        <v>0</v>
      </c>
      <c r="T271" s="213">
        <f>S271*H271</f>
        <v>0</v>
      </c>
      <c r="U271" s="37"/>
      <c r="V271" s="37"/>
      <c r="W271" s="37"/>
      <c r="X271" s="37"/>
      <c r="Y271" s="37"/>
      <c r="Z271" s="37"/>
      <c r="AA271" s="37"/>
      <c r="AB271" s="37"/>
      <c r="AC271" s="37"/>
      <c r="AD271" s="37"/>
      <c r="AE271" s="37"/>
      <c r="AR271" s="214" t="s">
        <v>176</v>
      </c>
      <c r="AT271" s="214" t="s">
        <v>138</v>
      </c>
      <c r="AU271" s="214" t="s">
        <v>81</v>
      </c>
      <c r="AY271" s="16" t="s">
        <v>136</v>
      </c>
      <c r="BE271" s="215">
        <f>IF(N271="základní",J271,0)</f>
        <v>0</v>
      </c>
      <c r="BF271" s="215">
        <f>IF(N271="snížená",J271,0)</f>
        <v>0</v>
      </c>
      <c r="BG271" s="215">
        <f>IF(N271="zákl. přenesená",J271,0)</f>
        <v>0</v>
      </c>
      <c r="BH271" s="215">
        <f>IF(N271="sníž. přenesená",J271,0)</f>
        <v>0</v>
      </c>
      <c r="BI271" s="215">
        <f>IF(N271="nulová",J271,0)</f>
        <v>0</v>
      </c>
      <c r="BJ271" s="16" t="s">
        <v>79</v>
      </c>
      <c r="BK271" s="215">
        <f>ROUND(I271*H271,2)</f>
        <v>0</v>
      </c>
      <c r="BL271" s="16" t="s">
        <v>176</v>
      </c>
      <c r="BM271" s="214" t="s">
        <v>1194</v>
      </c>
    </row>
    <row r="272" s="2" customFormat="1">
      <c r="A272" s="37"/>
      <c r="B272" s="38"/>
      <c r="C272" s="39"/>
      <c r="D272" s="221" t="s">
        <v>182</v>
      </c>
      <c r="E272" s="39"/>
      <c r="F272" s="222" t="s">
        <v>1184</v>
      </c>
      <c r="G272" s="39"/>
      <c r="H272" s="39"/>
      <c r="I272" s="218"/>
      <c r="J272" s="39"/>
      <c r="K272" s="39"/>
      <c r="L272" s="43"/>
      <c r="M272" s="219"/>
      <c r="N272" s="220"/>
      <c r="O272" s="83"/>
      <c r="P272" s="83"/>
      <c r="Q272" s="83"/>
      <c r="R272" s="83"/>
      <c r="S272" s="83"/>
      <c r="T272" s="84"/>
      <c r="U272" s="37"/>
      <c r="V272" s="37"/>
      <c r="W272" s="37"/>
      <c r="X272" s="37"/>
      <c r="Y272" s="37"/>
      <c r="Z272" s="37"/>
      <c r="AA272" s="37"/>
      <c r="AB272" s="37"/>
      <c r="AC272" s="37"/>
      <c r="AD272" s="37"/>
      <c r="AE272" s="37"/>
      <c r="AT272" s="16" t="s">
        <v>182</v>
      </c>
      <c r="AU272" s="16" t="s">
        <v>81</v>
      </c>
    </row>
    <row r="273" s="2" customFormat="1" ht="16.5" customHeight="1">
      <c r="A273" s="37"/>
      <c r="B273" s="38"/>
      <c r="C273" s="203" t="s">
        <v>1195</v>
      </c>
      <c r="D273" s="203" t="s">
        <v>138</v>
      </c>
      <c r="E273" s="204" t="s">
        <v>1196</v>
      </c>
      <c r="F273" s="205" t="s">
        <v>1197</v>
      </c>
      <c r="G273" s="206" t="s">
        <v>906</v>
      </c>
      <c r="H273" s="207">
        <v>15</v>
      </c>
      <c r="I273" s="208"/>
      <c r="J273" s="209">
        <f>ROUND(I273*H273,2)</f>
        <v>0</v>
      </c>
      <c r="K273" s="205" t="s">
        <v>19</v>
      </c>
      <c r="L273" s="43"/>
      <c r="M273" s="210" t="s">
        <v>19</v>
      </c>
      <c r="N273" s="211" t="s">
        <v>42</v>
      </c>
      <c r="O273" s="83"/>
      <c r="P273" s="212">
        <f>O273*H273</f>
        <v>0</v>
      </c>
      <c r="Q273" s="212">
        <v>0</v>
      </c>
      <c r="R273" s="212">
        <f>Q273*H273</f>
        <v>0</v>
      </c>
      <c r="S273" s="212">
        <v>0</v>
      </c>
      <c r="T273" s="213">
        <f>S273*H273</f>
        <v>0</v>
      </c>
      <c r="U273" s="37"/>
      <c r="V273" s="37"/>
      <c r="W273" s="37"/>
      <c r="X273" s="37"/>
      <c r="Y273" s="37"/>
      <c r="Z273" s="37"/>
      <c r="AA273" s="37"/>
      <c r="AB273" s="37"/>
      <c r="AC273" s="37"/>
      <c r="AD273" s="37"/>
      <c r="AE273" s="37"/>
      <c r="AR273" s="214" t="s">
        <v>176</v>
      </c>
      <c r="AT273" s="214" t="s">
        <v>138</v>
      </c>
      <c r="AU273" s="214" t="s">
        <v>81</v>
      </c>
      <c r="AY273" s="16" t="s">
        <v>136</v>
      </c>
      <c r="BE273" s="215">
        <f>IF(N273="základní",J273,0)</f>
        <v>0</v>
      </c>
      <c r="BF273" s="215">
        <f>IF(N273="snížená",J273,0)</f>
        <v>0</v>
      </c>
      <c r="BG273" s="215">
        <f>IF(N273="zákl. přenesená",J273,0)</f>
        <v>0</v>
      </c>
      <c r="BH273" s="215">
        <f>IF(N273="sníž. přenesená",J273,0)</f>
        <v>0</v>
      </c>
      <c r="BI273" s="215">
        <f>IF(N273="nulová",J273,0)</f>
        <v>0</v>
      </c>
      <c r="BJ273" s="16" t="s">
        <v>79</v>
      </c>
      <c r="BK273" s="215">
        <f>ROUND(I273*H273,2)</f>
        <v>0</v>
      </c>
      <c r="BL273" s="16" t="s">
        <v>176</v>
      </c>
      <c r="BM273" s="214" t="s">
        <v>1198</v>
      </c>
    </row>
    <row r="274" s="2" customFormat="1" ht="21.75" customHeight="1">
      <c r="A274" s="37"/>
      <c r="B274" s="38"/>
      <c r="C274" s="203" t="s">
        <v>441</v>
      </c>
      <c r="D274" s="203" t="s">
        <v>138</v>
      </c>
      <c r="E274" s="204" t="s">
        <v>1199</v>
      </c>
      <c r="F274" s="205" t="s">
        <v>1200</v>
      </c>
      <c r="G274" s="206" t="s">
        <v>906</v>
      </c>
      <c r="H274" s="207">
        <v>1</v>
      </c>
      <c r="I274" s="208"/>
      <c r="J274" s="209">
        <f>ROUND(I274*H274,2)</f>
        <v>0</v>
      </c>
      <c r="K274" s="205" t="s">
        <v>19</v>
      </c>
      <c r="L274" s="43"/>
      <c r="M274" s="210" t="s">
        <v>19</v>
      </c>
      <c r="N274" s="211" t="s">
        <v>42</v>
      </c>
      <c r="O274" s="83"/>
      <c r="P274" s="212">
        <f>O274*H274</f>
        <v>0</v>
      </c>
      <c r="Q274" s="212">
        <v>0</v>
      </c>
      <c r="R274" s="212">
        <f>Q274*H274</f>
        <v>0</v>
      </c>
      <c r="S274" s="212">
        <v>0</v>
      </c>
      <c r="T274" s="213">
        <f>S274*H274</f>
        <v>0</v>
      </c>
      <c r="U274" s="37"/>
      <c r="V274" s="37"/>
      <c r="W274" s="37"/>
      <c r="X274" s="37"/>
      <c r="Y274" s="37"/>
      <c r="Z274" s="37"/>
      <c r="AA274" s="37"/>
      <c r="AB274" s="37"/>
      <c r="AC274" s="37"/>
      <c r="AD274" s="37"/>
      <c r="AE274" s="37"/>
      <c r="AR274" s="214" t="s">
        <v>176</v>
      </c>
      <c r="AT274" s="214" t="s">
        <v>138</v>
      </c>
      <c r="AU274" s="214" t="s">
        <v>81</v>
      </c>
      <c r="AY274" s="16" t="s">
        <v>136</v>
      </c>
      <c r="BE274" s="215">
        <f>IF(N274="základní",J274,0)</f>
        <v>0</v>
      </c>
      <c r="BF274" s="215">
        <f>IF(N274="snížená",J274,0)</f>
        <v>0</v>
      </c>
      <c r="BG274" s="215">
        <f>IF(N274="zákl. přenesená",J274,0)</f>
        <v>0</v>
      </c>
      <c r="BH274" s="215">
        <f>IF(N274="sníž. přenesená",J274,0)</f>
        <v>0</v>
      </c>
      <c r="BI274" s="215">
        <f>IF(N274="nulová",J274,0)</f>
        <v>0</v>
      </c>
      <c r="BJ274" s="16" t="s">
        <v>79</v>
      </c>
      <c r="BK274" s="215">
        <f>ROUND(I274*H274,2)</f>
        <v>0</v>
      </c>
      <c r="BL274" s="16" t="s">
        <v>176</v>
      </c>
      <c r="BM274" s="214" t="s">
        <v>1201</v>
      </c>
    </row>
    <row r="275" s="2" customFormat="1" ht="16.5" customHeight="1">
      <c r="A275" s="37"/>
      <c r="B275" s="38"/>
      <c r="C275" s="203" t="s">
        <v>1202</v>
      </c>
      <c r="D275" s="203" t="s">
        <v>138</v>
      </c>
      <c r="E275" s="204" t="s">
        <v>1203</v>
      </c>
      <c r="F275" s="205" t="s">
        <v>1204</v>
      </c>
      <c r="G275" s="206" t="s">
        <v>906</v>
      </c>
      <c r="H275" s="207">
        <v>15</v>
      </c>
      <c r="I275" s="208"/>
      <c r="J275" s="209">
        <f>ROUND(I275*H275,2)</f>
        <v>0</v>
      </c>
      <c r="K275" s="205" t="s">
        <v>19</v>
      </c>
      <c r="L275" s="43"/>
      <c r="M275" s="210" t="s">
        <v>19</v>
      </c>
      <c r="N275" s="211" t="s">
        <v>42</v>
      </c>
      <c r="O275" s="83"/>
      <c r="P275" s="212">
        <f>O275*H275</f>
        <v>0</v>
      </c>
      <c r="Q275" s="212">
        <v>0</v>
      </c>
      <c r="R275" s="212">
        <f>Q275*H275</f>
        <v>0</v>
      </c>
      <c r="S275" s="212">
        <v>0</v>
      </c>
      <c r="T275" s="213">
        <f>S275*H275</f>
        <v>0</v>
      </c>
      <c r="U275" s="37"/>
      <c r="V275" s="37"/>
      <c r="W275" s="37"/>
      <c r="X275" s="37"/>
      <c r="Y275" s="37"/>
      <c r="Z275" s="37"/>
      <c r="AA275" s="37"/>
      <c r="AB275" s="37"/>
      <c r="AC275" s="37"/>
      <c r="AD275" s="37"/>
      <c r="AE275" s="37"/>
      <c r="AR275" s="214" t="s">
        <v>176</v>
      </c>
      <c r="AT275" s="214" t="s">
        <v>138</v>
      </c>
      <c r="AU275" s="214" t="s">
        <v>81</v>
      </c>
      <c r="AY275" s="16" t="s">
        <v>136</v>
      </c>
      <c r="BE275" s="215">
        <f>IF(N275="základní",J275,0)</f>
        <v>0</v>
      </c>
      <c r="BF275" s="215">
        <f>IF(N275="snížená",J275,0)</f>
        <v>0</v>
      </c>
      <c r="BG275" s="215">
        <f>IF(N275="zákl. přenesená",J275,0)</f>
        <v>0</v>
      </c>
      <c r="BH275" s="215">
        <f>IF(N275="sníž. přenesená",J275,0)</f>
        <v>0</v>
      </c>
      <c r="BI275" s="215">
        <f>IF(N275="nulová",J275,0)</f>
        <v>0</v>
      </c>
      <c r="BJ275" s="16" t="s">
        <v>79</v>
      </c>
      <c r="BK275" s="215">
        <f>ROUND(I275*H275,2)</f>
        <v>0</v>
      </c>
      <c r="BL275" s="16" t="s">
        <v>176</v>
      </c>
      <c r="BM275" s="214" t="s">
        <v>1205</v>
      </c>
    </row>
    <row r="276" s="2" customFormat="1" ht="16.5" customHeight="1">
      <c r="A276" s="37"/>
      <c r="B276" s="38"/>
      <c r="C276" s="203" t="s">
        <v>445</v>
      </c>
      <c r="D276" s="203" t="s">
        <v>138</v>
      </c>
      <c r="E276" s="204" t="s">
        <v>1206</v>
      </c>
      <c r="F276" s="205" t="s">
        <v>1207</v>
      </c>
      <c r="G276" s="206" t="s">
        <v>906</v>
      </c>
      <c r="H276" s="207">
        <v>2</v>
      </c>
      <c r="I276" s="208"/>
      <c r="J276" s="209">
        <f>ROUND(I276*H276,2)</f>
        <v>0</v>
      </c>
      <c r="K276" s="205" t="s">
        <v>19</v>
      </c>
      <c r="L276" s="43"/>
      <c r="M276" s="210" t="s">
        <v>19</v>
      </c>
      <c r="N276" s="211" t="s">
        <v>42</v>
      </c>
      <c r="O276" s="83"/>
      <c r="P276" s="212">
        <f>O276*H276</f>
        <v>0</v>
      </c>
      <c r="Q276" s="212">
        <v>0</v>
      </c>
      <c r="R276" s="212">
        <f>Q276*H276</f>
        <v>0</v>
      </c>
      <c r="S276" s="212">
        <v>0</v>
      </c>
      <c r="T276" s="213">
        <f>S276*H276</f>
        <v>0</v>
      </c>
      <c r="U276" s="37"/>
      <c r="V276" s="37"/>
      <c r="W276" s="37"/>
      <c r="X276" s="37"/>
      <c r="Y276" s="37"/>
      <c r="Z276" s="37"/>
      <c r="AA276" s="37"/>
      <c r="AB276" s="37"/>
      <c r="AC276" s="37"/>
      <c r="AD276" s="37"/>
      <c r="AE276" s="37"/>
      <c r="AR276" s="214" t="s">
        <v>176</v>
      </c>
      <c r="AT276" s="214" t="s">
        <v>138</v>
      </c>
      <c r="AU276" s="214" t="s">
        <v>81</v>
      </c>
      <c r="AY276" s="16" t="s">
        <v>136</v>
      </c>
      <c r="BE276" s="215">
        <f>IF(N276="základní",J276,0)</f>
        <v>0</v>
      </c>
      <c r="BF276" s="215">
        <f>IF(N276="snížená",J276,0)</f>
        <v>0</v>
      </c>
      <c r="BG276" s="215">
        <f>IF(N276="zákl. přenesená",J276,0)</f>
        <v>0</v>
      </c>
      <c r="BH276" s="215">
        <f>IF(N276="sníž. přenesená",J276,0)</f>
        <v>0</v>
      </c>
      <c r="BI276" s="215">
        <f>IF(N276="nulová",J276,0)</f>
        <v>0</v>
      </c>
      <c r="BJ276" s="16" t="s">
        <v>79</v>
      </c>
      <c r="BK276" s="215">
        <f>ROUND(I276*H276,2)</f>
        <v>0</v>
      </c>
      <c r="BL276" s="16" t="s">
        <v>176</v>
      </c>
      <c r="BM276" s="214" t="s">
        <v>1208</v>
      </c>
    </row>
    <row r="277" s="2" customFormat="1" ht="16.5" customHeight="1">
      <c r="A277" s="37"/>
      <c r="B277" s="38"/>
      <c r="C277" s="203" t="s">
        <v>1209</v>
      </c>
      <c r="D277" s="203" t="s">
        <v>138</v>
      </c>
      <c r="E277" s="204" t="s">
        <v>1210</v>
      </c>
      <c r="F277" s="205" t="s">
        <v>1211</v>
      </c>
      <c r="G277" s="206" t="s">
        <v>906</v>
      </c>
      <c r="H277" s="207">
        <v>1</v>
      </c>
      <c r="I277" s="208"/>
      <c r="J277" s="209">
        <f>ROUND(I277*H277,2)</f>
        <v>0</v>
      </c>
      <c r="K277" s="205" t="s">
        <v>19</v>
      </c>
      <c r="L277" s="43"/>
      <c r="M277" s="210" t="s">
        <v>19</v>
      </c>
      <c r="N277" s="211" t="s">
        <v>42</v>
      </c>
      <c r="O277" s="83"/>
      <c r="P277" s="212">
        <f>O277*H277</f>
        <v>0</v>
      </c>
      <c r="Q277" s="212">
        <v>0</v>
      </c>
      <c r="R277" s="212">
        <f>Q277*H277</f>
        <v>0</v>
      </c>
      <c r="S277" s="212">
        <v>0</v>
      </c>
      <c r="T277" s="213">
        <f>S277*H277</f>
        <v>0</v>
      </c>
      <c r="U277" s="37"/>
      <c r="V277" s="37"/>
      <c r="W277" s="37"/>
      <c r="X277" s="37"/>
      <c r="Y277" s="37"/>
      <c r="Z277" s="37"/>
      <c r="AA277" s="37"/>
      <c r="AB277" s="37"/>
      <c r="AC277" s="37"/>
      <c r="AD277" s="37"/>
      <c r="AE277" s="37"/>
      <c r="AR277" s="214" t="s">
        <v>176</v>
      </c>
      <c r="AT277" s="214" t="s">
        <v>138</v>
      </c>
      <c r="AU277" s="214" t="s">
        <v>81</v>
      </c>
      <c r="AY277" s="16" t="s">
        <v>136</v>
      </c>
      <c r="BE277" s="215">
        <f>IF(N277="základní",J277,0)</f>
        <v>0</v>
      </c>
      <c r="BF277" s="215">
        <f>IF(N277="snížená",J277,0)</f>
        <v>0</v>
      </c>
      <c r="BG277" s="215">
        <f>IF(N277="zákl. přenesená",J277,0)</f>
        <v>0</v>
      </c>
      <c r="BH277" s="215">
        <f>IF(N277="sníž. přenesená",J277,0)</f>
        <v>0</v>
      </c>
      <c r="BI277" s="215">
        <f>IF(N277="nulová",J277,0)</f>
        <v>0</v>
      </c>
      <c r="BJ277" s="16" t="s">
        <v>79</v>
      </c>
      <c r="BK277" s="215">
        <f>ROUND(I277*H277,2)</f>
        <v>0</v>
      </c>
      <c r="BL277" s="16" t="s">
        <v>176</v>
      </c>
      <c r="BM277" s="214" t="s">
        <v>1212</v>
      </c>
    </row>
    <row r="278" s="2" customFormat="1" ht="16.5" customHeight="1">
      <c r="A278" s="37"/>
      <c r="B278" s="38"/>
      <c r="C278" s="203" t="s">
        <v>450</v>
      </c>
      <c r="D278" s="203" t="s">
        <v>138</v>
      </c>
      <c r="E278" s="204" t="s">
        <v>1213</v>
      </c>
      <c r="F278" s="205" t="s">
        <v>1214</v>
      </c>
      <c r="G278" s="206" t="s">
        <v>906</v>
      </c>
      <c r="H278" s="207">
        <v>1</v>
      </c>
      <c r="I278" s="208"/>
      <c r="J278" s="209">
        <f>ROUND(I278*H278,2)</f>
        <v>0</v>
      </c>
      <c r="K278" s="205" t="s">
        <v>19</v>
      </c>
      <c r="L278" s="43"/>
      <c r="M278" s="210" t="s">
        <v>19</v>
      </c>
      <c r="N278" s="211" t="s">
        <v>42</v>
      </c>
      <c r="O278" s="83"/>
      <c r="P278" s="212">
        <f>O278*H278</f>
        <v>0</v>
      </c>
      <c r="Q278" s="212">
        <v>0</v>
      </c>
      <c r="R278" s="212">
        <f>Q278*H278</f>
        <v>0</v>
      </c>
      <c r="S278" s="212">
        <v>0</v>
      </c>
      <c r="T278" s="213">
        <f>S278*H278</f>
        <v>0</v>
      </c>
      <c r="U278" s="37"/>
      <c r="V278" s="37"/>
      <c r="W278" s="37"/>
      <c r="X278" s="37"/>
      <c r="Y278" s="37"/>
      <c r="Z278" s="37"/>
      <c r="AA278" s="37"/>
      <c r="AB278" s="37"/>
      <c r="AC278" s="37"/>
      <c r="AD278" s="37"/>
      <c r="AE278" s="37"/>
      <c r="AR278" s="214" t="s">
        <v>176</v>
      </c>
      <c r="AT278" s="214" t="s">
        <v>138</v>
      </c>
      <c r="AU278" s="214" t="s">
        <v>81</v>
      </c>
      <c r="AY278" s="16" t="s">
        <v>136</v>
      </c>
      <c r="BE278" s="215">
        <f>IF(N278="základní",J278,0)</f>
        <v>0</v>
      </c>
      <c r="BF278" s="215">
        <f>IF(N278="snížená",J278,0)</f>
        <v>0</v>
      </c>
      <c r="BG278" s="215">
        <f>IF(N278="zákl. přenesená",J278,0)</f>
        <v>0</v>
      </c>
      <c r="BH278" s="215">
        <f>IF(N278="sníž. přenesená",J278,0)</f>
        <v>0</v>
      </c>
      <c r="BI278" s="215">
        <f>IF(N278="nulová",J278,0)</f>
        <v>0</v>
      </c>
      <c r="BJ278" s="16" t="s">
        <v>79</v>
      </c>
      <c r="BK278" s="215">
        <f>ROUND(I278*H278,2)</f>
        <v>0</v>
      </c>
      <c r="BL278" s="16" t="s">
        <v>176</v>
      </c>
      <c r="BM278" s="214" t="s">
        <v>1215</v>
      </c>
    </row>
    <row r="279" s="2" customFormat="1" ht="16.5" customHeight="1">
      <c r="A279" s="37"/>
      <c r="B279" s="38"/>
      <c r="C279" s="203" t="s">
        <v>1216</v>
      </c>
      <c r="D279" s="203" t="s">
        <v>138</v>
      </c>
      <c r="E279" s="204" t="s">
        <v>1217</v>
      </c>
      <c r="F279" s="205" t="s">
        <v>1218</v>
      </c>
      <c r="G279" s="206" t="s">
        <v>906</v>
      </c>
      <c r="H279" s="207">
        <v>1</v>
      </c>
      <c r="I279" s="208"/>
      <c r="J279" s="209">
        <f>ROUND(I279*H279,2)</f>
        <v>0</v>
      </c>
      <c r="K279" s="205" t="s">
        <v>19</v>
      </c>
      <c r="L279" s="43"/>
      <c r="M279" s="210" t="s">
        <v>19</v>
      </c>
      <c r="N279" s="211" t="s">
        <v>42</v>
      </c>
      <c r="O279" s="83"/>
      <c r="P279" s="212">
        <f>O279*H279</f>
        <v>0</v>
      </c>
      <c r="Q279" s="212">
        <v>0</v>
      </c>
      <c r="R279" s="212">
        <f>Q279*H279</f>
        <v>0</v>
      </c>
      <c r="S279" s="212">
        <v>0</v>
      </c>
      <c r="T279" s="213">
        <f>S279*H279</f>
        <v>0</v>
      </c>
      <c r="U279" s="37"/>
      <c r="V279" s="37"/>
      <c r="W279" s="37"/>
      <c r="X279" s="37"/>
      <c r="Y279" s="37"/>
      <c r="Z279" s="37"/>
      <c r="AA279" s="37"/>
      <c r="AB279" s="37"/>
      <c r="AC279" s="37"/>
      <c r="AD279" s="37"/>
      <c r="AE279" s="37"/>
      <c r="AR279" s="214" t="s">
        <v>176</v>
      </c>
      <c r="AT279" s="214" t="s">
        <v>138</v>
      </c>
      <c r="AU279" s="214" t="s">
        <v>81</v>
      </c>
      <c r="AY279" s="16" t="s">
        <v>136</v>
      </c>
      <c r="BE279" s="215">
        <f>IF(N279="základní",J279,0)</f>
        <v>0</v>
      </c>
      <c r="BF279" s="215">
        <f>IF(N279="snížená",J279,0)</f>
        <v>0</v>
      </c>
      <c r="BG279" s="215">
        <f>IF(N279="zákl. přenesená",J279,0)</f>
        <v>0</v>
      </c>
      <c r="BH279" s="215">
        <f>IF(N279="sníž. přenesená",J279,0)</f>
        <v>0</v>
      </c>
      <c r="BI279" s="215">
        <f>IF(N279="nulová",J279,0)</f>
        <v>0</v>
      </c>
      <c r="BJ279" s="16" t="s">
        <v>79</v>
      </c>
      <c r="BK279" s="215">
        <f>ROUND(I279*H279,2)</f>
        <v>0</v>
      </c>
      <c r="BL279" s="16" t="s">
        <v>176</v>
      </c>
      <c r="BM279" s="214" t="s">
        <v>1219</v>
      </c>
    </row>
    <row r="280" s="2" customFormat="1" ht="16.5" customHeight="1">
      <c r="A280" s="37"/>
      <c r="B280" s="38"/>
      <c r="C280" s="203" t="s">
        <v>454</v>
      </c>
      <c r="D280" s="203" t="s">
        <v>138</v>
      </c>
      <c r="E280" s="204" t="s">
        <v>1220</v>
      </c>
      <c r="F280" s="205" t="s">
        <v>1221</v>
      </c>
      <c r="G280" s="206" t="s">
        <v>906</v>
      </c>
      <c r="H280" s="207">
        <v>8</v>
      </c>
      <c r="I280" s="208"/>
      <c r="J280" s="209">
        <f>ROUND(I280*H280,2)</f>
        <v>0</v>
      </c>
      <c r="K280" s="205" t="s">
        <v>19</v>
      </c>
      <c r="L280" s="43"/>
      <c r="M280" s="210" t="s">
        <v>19</v>
      </c>
      <c r="N280" s="211" t="s">
        <v>42</v>
      </c>
      <c r="O280" s="83"/>
      <c r="P280" s="212">
        <f>O280*H280</f>
        <v>0</v>
      </c>
      <c r="Q280" s="212">
        <v>0</v>
      </c>
      <c r="R280" s="212">
        <f>Q280*H280</f>
        <v>0</v>
      </c>
      <c r="S280" s="212">
        <v>0</v>
      </c>
      <c r="T280" s="213">
        <f>S280*H280</f>
        <v>0</v>
      </c>
      <c r="U280" s="37"/>
      <c r="V280" s="37"/>
      <c r="W280" s="37"/>
      <c r="X280" s="37"/>
      <c r="Y280" s="37"/>
      <c r="Z280" s="37"/>
      <c r="AA280" s="37"/>
      <c r="AB280" s="37"/>
      <c r="AC280" s="37"/>
      <c r="AD280" s="37"/>
      <c r="AE280" s="37"/>
      <c r="AR280" s="214" t="s">
        <v>176</v>
      </c>
      <c r="AT280" s="214" t="s">
        <v>138</v>
      </c>
      <c r="AU280" s="214" t="s">
        <v>81</v>
      </c>
      <c r="AY280" s="16" t="s">
        <v>136</v>
      </c>
      <c r="BE280" s="215">
        <f>IF(N280="základní",J280,0)</f>
        <v>0</v>
      </c>
      <c r="BF280" s="215">
        <f>IF(N280="snížená",J280,0)</f>
        <v>0</v>
      </c>
      <c r="BG280" s="215">
        <f>IF(N280="zákl. přenesená",J280,0)</f>
        <v>0</v>
      </c>
      <c r="BH280" s="215">
        <f>IF(N280="sníž. přenesená",J280,0)</f>
        <v>0</v>
      </c>
      <c r="BI280" s="215">
        <f>IF(N280="nulová",J280,0)</f>
        <v>0</v>
      </c>
      <c r="BJ280" s="16" t="s">
        <v>79</v>
      </c>
      <c r="BK280" s="215">
        <f>ROUND(I280*H280,2)</f>
        <v>0</v>
      </c>
      <c r="BL280" s="16" t="s">
        <v>176</v>
      </c>
      <c r="BM280" s="214" t="s">
        <v>802</v>
      </c>
    </row>
    <row r="281" s="2" customFormat="1" ht="16.5" customHeight="1">
      <c r="A281" s="37"/>
      <c r="B281" s="38"/>
      <c r="C281" s="203" t="s">
        <v>1222</v>
      </c>
      <c r="D281" s="203" t="s">
        <v>138</v>
      </c>
      <c r="E281" s="204" t="s">
        <v>1223</v>
      </c>
      <c r="F281" s="205" t="s">
        <v>1224</v>
      </c>
      <c r="G281" s="206" t="s">
        <v>906</v>
      </c>
      <c r="H281" s="207">
        <v>2</v>
      </c>
      <c r="I281" s="208"/>
      <c r="J281" s="209">
        <f>ROUND(I281*H281,2)</f>
        <v>0</v>
      </c>
      <c r="K281" s="205" t="s">
        <v>19</v>
      </c>
      <c r="L281" s="43"/>
      <c r="M281" s="210" t="s">
        <v>19</v>
      </c>
      <c r="N281" s="211" t="s">
        <v>42</v>
      </c>
      <c r="O281" s="83"/>
      <c r="P281" s="212">
        <f>O281*H281</f>
        <v>0</v>
      </c>
      <c r="Q281" s="212">
        <v>0</v>
      </c>
      <c r="R281" s="212">
        <f>Q281*H281</f>
        <v>0</v>
      </c>
      <c r="S281" s="212">
        <v>0</v>
      </c>
      <c r="T281" s="213">
        <f>S281*H281</f>
        <v>0</v>
      </c>
      <c r="U281" s="37"/>
      <c r="V281" s="37"/>
      <c r="W281" s="37"/>
      <c r="X281" s="37"/>
      <c r="Y281" s="37"/>
      <c r="Z281" s="37"/>
      <c r="AA281" s="37"/>
      <c r="AB281" s="37"/>
      <c r="AC281" s="37"/>
      <c r="AD281" s="37"/>
      <c r="AE281" s="37"/>
      <c r="AR281" s="214" t="s">
        <v>176</v>
      </c>
      <c r="AT281" s="214" t="s">
        <v>138</v>
      </c>
      <c r="AU281" s="214" t="s">
        <v>81</v>
      </c>
      <c r="AY281" s="16" t="s">
        <v>136</v>
      </c>
      <c r="BE281" s="215">
        <f>IF(N281="základní",J281,0)</f>
        <v>0</v>
      </c>
      <c r="BF281" s="215">
        <f>IF(N281="snížená",J281,0)</f>
        <v>0</v>
      </c>
      <c r="BG281" s="215">
        <f>IF(N281="zákl. přenesená",J281,0)</f>
        <v>0</v>
      </c>
      <c r="BH281" s="215">
        <f>IF(N281="sníž. přenesená",J281,0)</f>
        <v>0</v>
      </c>
      <c r="BI281" s="215">
        <f>IF(N281="nulová",J281,0)</f>
        <v>0</v>
      </c>
      <c r="BJ281" s="16" t="s">
        <v>79</v>
      </c>
      <c r="BK281" s="215">
        <f>ROUND(I281*H281,2)</f>
        <v>0</v>
      </c>
      <c r="BL281" s="16" t="s">
        <v>176</v>
      </c>
      <c r="BM281" s="214" t="s">
        <v>1225</v>
      </c>
    </row>
    <row r="282" s="12" customFormat="1" ht="22.8" customHeight="1">
      <c r="A282" s="12"/>
      <c r="B282" s="187"/>
      <c r="C282" s="188"/>
      <c r="D282" s="189" t="s">
        <v>70</v>
      </c>
      <c r="E282" s="201" t="s">
        <v>499</v>
      </c>
      <c r="F282" s="201" t="s">
        <v>500</v>
      </c>
      <c r="G282" s="188"/>
      <c r="H282" s="188"/>
      <c r="I282" s="191"/>
      <c r="J282" s="202">
        <f>BK282</f>
        <v>0</v>
      </c>
      <c r="K282" s="188"/>
      <c r="L282" s="193"/>
      <c r="M282" s="194"/>
      <c r="N282" s="195"/>
      <c r="O282" s="195"/>
      <c r="P282" s="196">
        <f>SUM(P283:P290)</f>
        <v>0</v>
      </c>
      <c r="Q282" s="195"/>
      <c r="R282" s="196">
        <f>SUM(R283:R290)</f>
        <v>0</v>
      </c>
      <c r="S282" s="195"/>
      <c r="T282" s="197">
        <f>SUM(T283:T290)</f>
        <v>0</v>
      </c>
      <c r="U282" s="12"/>
      <c r="V282" s="12"/>
      <c r="W282" s="12"/>
      <c r="X282" s="12"/>
      <c r="Y282" s="12"/>
      <c r="Z282" s="12"/>
      <c r="AA282" s="12"/>
      <c r="AB282" s="12"/>
      <c r="AC282" s="12"/>
      <c r="AD282" s="12"/>
      <c r="AE282" s="12"/>
      <c r="AR282" s="198" t="s">
        <v>81</v>
      </c>
      <c r="AT282" s="199" t="s">
        <v>70</v>
      </c>
      <c r="AU282" s="199" t="s">
        <v>79</v>
      </c>
      <c r="AY282" s="198" t="s">
        <v>136</v>
      </c>
      <c r="BK282" s="200">
        <f>SUM(BK283:BK290)</f>
        <v>0</v>
      </c>
    </row>
    <row r="283" s="2" customFormat="1" ht="16.5" customHeight="1">
      <c r="A283" s="37"/>
      <c r="B283" s="38"/>
      <c r="C283" s="203" t="s">
        <v>459</v>
      </c>
      <c r="D283" s="203" t="s">
        <v>138</v>
      </c>
      <c r="E283" s="204" t="s">
        <v>1226</v>
      </c>
      <c r="F283" s="205" t="s">
        <v>1227</v>
      </c>
      <c r="G283" s="206" t="s">
        <v>906</v>
      </c>
      <c r="H283" s="207">
        <v>12</v>
      </c>
      <c r="I283" s="208"/>
      <c r="J283" s="209">
        <f>ROUND(I283*H283,2)</f>
        <v>0</v>
      </c>
      <c r="K283" s="205" t="s">
        <v>19</v>
      </c>
      <c r="L283" s="43"/>
      <c r="M283" s="210" t="s">
        <v>19</v>
      </c>
      <c r="N283" s="211" t="s">
        <v>42</v>
      </c>
      <c r="O283" s="83"/>
      <c r="P283" s="212">
        <f>O283*H283</f>
        <v>0</v>
      </c>
      <c r="Q283" s="212">
        <v>0</v>
      </c>
      <c r="R283" s="212">
        <f>Q283*H283</f>
        <v>0</v>
      </c>
      <c r="S283" s="212">
        <v>0</v>
      </c>
      <c r="T283" s="213">
        <f>S283*H283</f>
        <v>0</v>
      </c>
      <c r="U283" s="37"/>
      <c r="V283" s="37"/>
      <c r="W283" s="37"/>
      <c r="X283" s="37"/>
      <c r="Y283" s="37"/>
      <c r="Z283" s="37"/>
      <c r="AA283" s="37"/>
      <c r="AB283" s="37"/>
      <c r="AC283" s="37"/>
      <c r="AD283" s="37"/>
      <c r="AE283" s="37"/>
      <c r="AR283" s="214" t="s">
        <v>176</v>
      </c>
      <c r="AT283" s="214" t="s">
        <v>138</v>
      </c>
      <c r="AU283" s="214" t="s">
        <v>81</v>
      </c>
      <c r="AY283" s="16" t="s">
        <v>136</v>
      </c>
      <c r="BE283" s="215">
        <f>IF(N283="základní",J283,0)</f>
        <v>0</v>
      </c>
      <c r="BF283" s="215">
        <f>IF(N283="snížená",J283,0)</f>
        <v>0</v>
      </c>
      <c r="BG283" s="215">
        <f>IF(N283="zákl. přenesená",J283,0)</f>
        <v>0</v>
      </c>
      <c r="BH283" s="215">
        <f>IF(N283="sníž. přenesená",J283,0)</f>
        <v>0</v>
      </c>
      <c r="BI283" s="215">
        <f>IF(N283="nulová",J283,0)</f>
        <v>0</v>
      </c>
      <c r="BJ283" s="16" t="s">
        <v>79</v>
      </c>
      <c r="BK283" s="215">
        <f>ROUND(I283*H283,2)</f>
        <v>0</v>
      </c>
      <c r="BL283" s="16" t="s">
        <v>176</v>
      </c>
      <c r="BM283" s="214" t="s">
        <v>1228</v>
      </c>
    </row>
    <row r="284" s="2" customFormat="1" ht="16.5" customHeight="1">
      <c r="A284" s="37"/>
      <c r="B284" s="38"/>
      <c r="C284" s="203" t="s">
        <v>1229</v>
      </c>
      <c r="D284" s="203" t="s">
        <v>138</v>
      </c>
      <c r="E284" s="204" t="s">
        <v>1230</v>
      </c>
      <c r="F284" s="205" t="s">
        <v>1231</v>
      </c>
      <c r="G284" s="206" t="s">
        <v>906</v>
      </c>
      <c r="H284" s="207">
        <v>1</v>
      </c>
      <c r="I284" s="208"/>
      <c r="J284" s="209">
        <f>ROUND(I284*H284,2)</f>
        <v>0</v>
      </c>
      <c r="K284" s="205" t="s">
        <v>19</v>
      </c>
      <c r="L284" s="43"/>
      <c r="M284" s="210" t="s">
        <v>19</v>
      </c>
      <c r="N284" s="211" t="s">
        <v>42</v>
      </c>
      <c r="O284" s="83"/>
      <c r="P284" s="212">
        <f>O284*H284</f>
        <v>0</v>
      </c>
      <c r="Q284" s="212">
        <v>0</v>
      </c>
      <c r="R284" s="212">
        <f>Q284*H284</f>
        <v>0</v>
      </c>
      <c r="S284" s="212">
        <v>0</v>
      </c>
      <c r="T284" s="213">
        <f>S284*H284</f>
        <v>0</v>
      </c>
      <c r="U284" s="37"/>
      <c r="V284" s="37"/>
      <c r="W284" s="37"/>
      <c r="X284" s="37"/>
      <c r="Y284" s="37"/>
      <c r="Z284" s="37"/>
      <c r="AA284" s="37"/>
      <c r="AB284" s="37"/>
      <c r="AC284" s="37"/>
      <c r="AD284" s="37"/>
      <c r="AE284" s="37"/>
      <c r="AR284" s="214" t="s">
        <v>176</v>
      </c>
      <c r="AT284" s="214" t="s">
        <v>138</v>
      </c>
      <c r="AU284" s="214" t="s">
        <v>81</v>
      </c>
      <c r="AY284" s="16" t="s">
        <v>136</v>
      </c>
      <c r="BE284" s="215">
        <f>IF(N284="základní",J284,0)</f>
        <v>0</v>
      </c>
      <c r="BF284" s="215">
        <f>IF(N284="snížená",J284,0)</f>
        <v>0</v>
      </c>
      <c r="BG284" s="215">
        <f>IF(N284="zákl. přenesená",J284,0)</f>
        <v>0</v>
      </c>
      <c r="BH284" s="215">
        <f>IF(N284="sníž. přenesená",J284,0)</f>
        <v>0</v>
      </c>
      <c r="BI284" s="215">
        <f>IF(N284="nulová",J284,0)</f>
        <v>0</v>
      </c>
      <c r="BJ284" s="16" t="s">
        <v>79</v>
      </c>
      <c r="BK284" s="215">
        <f>ROUND(I284*H284,2)</f>
        <v>0</v>
      </c>
      <c r="BL284" s="16" t="s">
        <v>176</v>
      </c>
      <c r="BM284" s="214" t="s">
        <v>1232</v>
      </c>
    </row>
    <row r="285" s="2" customFormat="1" ht="16.5" customHeight="1">
      <c r="A285" s="37"/>
      <c r="B285" s="38"/>
      <c r="C285" s="203" t="s">
        <v>465</v>
      </c>
      <c r="D285" s="203" t="s">
        <v>138</v>
      </c>
      <c r="E285" s="204" t="s">
        <v>1233</v>
      </c>
      <c r="F285" s="205" t="s">
        <v>1234</v>
      </c>
      <c r="G285" s="206" t="s">
        <v>906</v>
      </c>
      <c r="H285" s="207">
        <v>6</v>
      </c>
      <c r="I285" s="208"/>
      <c r="J285" s="209">
        <f>ROUND(I285*H285,2)</f>
        <v>0</v>
      </c>
      <c r="K285" s="205" t="s">
        <v>19</v>
      </c>
      <c r="L285" s="43"/>
      <c r="M285" s="210" t="s">
        <v>19</v>
      </c>
      <c r="N285" s="211" t="s">
        <v>42</v>
      </c>
      <c r="O285" s="83"/>
      <c r="P285" s="212">
        <f>O285*H285</f>
        <v>0</v>
      </c>
      <c r="Q285" s="212">
        <v>0</v>
      </c>
      <c r="R285" s="212">
        <f>Q285*H285</f>
        <v>0</v>
      </c>
      <c r="S285" s="212">
        <v>0</v>
      </c>
      <c r="T285" s="213">
        <f>S285*H285</f>
        <v>0</v>
      </c>
      <c r="U285" s="37"/>
      <c r="V285" s="37"/>
      <c r="W285" s="37"/>
      <c r="X285" s="37"/>
      <c r="Y285" s="37"/>
      <c r="Z285" s="37"/>
      <c r="AA285" s="37"/>
      <c r="AB285" s="37"/>
      <c r="AC285" s="37"/>
      <c r="AD285" s="37"/>
      <c r="AE285" s="37"/>
      <c r="AR285" s="214" t="s">
        <v>176</v>
      </c>
      <c r="AT285" s="214" t="s">
        <v>138</v>
      </c>
      <c r="AU285" s="214" t="s">
        <v>81</v>
      </c>
      <c r="AY285" s="16" t="s">
        <v>136</v>
      </c>
      <c r="BE285" s="215">
        <f>IF(N285="základní",J285,0)</f>
        <v>0</v>
      </c>
      <c r="BF285" s="215">
        <f>IF(N285="snížená",J285,0)</f>
        <v>0</v>
      </c>
      <c r="BG285" s="215">
        <f>IF(N285="zákl. přenesená",J285,0)</f>
        <v>0</v>
      </c>
      <c r="BH285" s="215">
        <f>IF(N285="sníž. přenesená",J285,0)</f>
        <v>0</v>
      </c>
      <c r="BI285" s="215">
        <f>IF(N285="nulová",J285,0)</f>
        <v>0</v>
      </c>
      <c r="BJ285" s="16" t="s">
        <v>79</v>
      </c>
      <c r="BK285" s="215">
        <f>ROUND(I285*H285,2)</f>
        <v>0</v>
      </c>
      <c r="BL285" s="16" t="s">
        <v>176</v>
      </c>
      <c r="BM285" s="214" t="s">
        <v>1235</v>
      </c>
    </row>
    <row r="286" s="2" customFormat="1" ht="16.5" customHeight="1">
      <c r="A286" s="37"/>
      <c r="B286" s="38"/>
      <c r="C286" s="203" t="s">
        <v>1236</v>
      </c>
      <c r="D286" s="203" t="s">
        <v>138</v>
      </c>
      <c r="E286" s="204" t="s">
        <v>1237</v>
      </c>
      <c r="F286" s="205" t="s">
        <v>1238</v>
      </c>
      <c r="G286" s="206" t="s">
        <v>906</v>
      </c>
      <c r="H286" s="207">
        <v>6</v>
      </c>
      <c r="I286" s="208"/>
      <c r="J286" s="209">
        <f>ROUND(I286*H286,2)</f>
        <v>0</v>
      </c>
      <c r="K286" s="205" t="s">
        <v>19</v>
      </c>
      <c r="L286" s="43"/>
      <c r="M286" s="210" t="s">
        <v>19</v>
      </c>
      <c r="N286" s="211" t="s">
        <v>42</v>
      </c>
      <c r="O286" s="83"/>
      <c r="P286" s="212">
        <f>O286*H286</f>
        <v>0</v>
      </c>
      <c r="Q286" s="212">
        <v>0</v>
      </c>
      <c r="R286" s="212">
        <f>Q286*H286</f>
        <v>0</v>
      </c>
      <c r="S286" s="212">
        <v>0</v>
      </c>
      <c r="T286" s="213">
        <f>S286*H286</f>
        <v>0</v>
      </c>
      <c r="U286" s="37"/>
      <c r="V286" s="37"/>
      <c r="W286" s="37"/>
      <c r="X286" s="37"/>
      <c r="Y286" s="37"/>
      <c r="Z286" s="37"/>
      <c r="AA286" s="37"/>
      <c r="AB286" s="37"/>
      <c r="AC286" s="37"/>
      <c r="AD286" s="37"/>
      <c r="AE286" s="37"/>
      <c r="AR286" s="214" t="s">
        <v>176</v>
      </c>
      <c r="AT286" s="214" t="s">
        <v>138</v>
      </c>
      <c r="AU286" s="214" t="s">
        <v>81</v>
      </c>
      <c r="AY286" s="16" t="s">
        <v>136</v>
      </c>
      <c r="BE286" s="215">
        <f>IF(N286="základní",J286,0)</f>
        <v>0</v>
      </c>
      <c r="BF286" s="215">
        <f>IF(N286="snížená",J286,0)</f>
        <v>0</v>
      </c>
      <c r="BG286" s="215">
        <f>IF(N286="zákl. přenesená",J286,0)</f>
        <v>0</v>
      </c>
      <c r="BH286" s="215">
        <f>IF(N286="sníž. přenesená",J286,0)</f>
        <v>0</v>
      </c>
      <c r="BI286" s="215">
        <f>IF(N286="nulová",J286,0)</f>
        <v>0</v>
      </c>
      <c r="BJ286" s="16" t="s">
        <v>79</v>
      </c>
      <c r="BK286" s="215">
        <f>ROUND(I286*H286,2)</f>
        <v>0</v>
      </c>
      <c r="BL286" s="16" t="s">
        <v>176</v>
      </c>
      <c r="BM286" s="214" t="s">
        <v>1239</v>
      </c>
    </row>
    <row r="287" s="2" customFormat="1" ht="16.5" customHeight="1">
      <c r="A287" s="37"/>
      <c r="B287" s="38"/>
      <c r="C287" s="203" t="s">
        <v>470</v>
      </c>
      <c r="D287" s="203" t="s">
        <v>138</v>
      </c>
      <c r="E287" s="204" t="s">
        <v>1240</v>
      </c>
      <c r="F287" s="205" t="s">
        <v>1241</v>
      </c>
      <c r="G287" s="206" t="s">
        <v>141</v>
      </c>
      <c r="H287" s="207">
        <v>670</v>
      </c>
      <c r="I287" s="208"/>
      <c r="J287" s="209">
        <f>ROUND(I287*H287,2)</f>
        <v>0</v>
      </c>
      <c r="K287" s="205" t="s">
        <v>19</v>
      </c>
      <c r="L287" s="43"/>
      <c r="M287" s="210" t="s">
        <v>19</v>
      </c>
      <c r="N287" s="211" t="s">
        <v>42</v>
      </c>
      <c r="O287" s="83"/>
      <c r="P287" s="212">
        <f>O287*H287</f>
        <v>0</v>
      </c>
      <c r="Q287" s="212">
        <v>0</v>
      </c>
      <c r="R287" s="212">
        <f>Q287*H287</f>
        <v>0</v>
      </c>
      <c r="S287" s="212">
        <v>0</v>
      </c>
      <c r="T287" s="213">
        <f>S287*H287</f>
        <v>0</v>
      </c>
      <c r="U287" s="37"/>
      <c r="V287" s="37"/>
      <c r="W287" s="37"/>
      <c r="X287" s="37"/>
      <c r="Y287" s="37"/>
      <c r="Z287" s="37"/>
      <c r="AA287" s="37"/>
      <c r="AB287" s="37"/>
      <c r="AC287" s="37"/>
      <c r="AD287" s="37"/>
      <c r="AE287" s="37"/>
      <c r="AR287" s="214" t="s">
        <v>176</v>
      </c>
      <c r="AT287" s="214" t="s">
        <v>138</v>
      </c>
      <c r="AU287" s="214" t="s">
        <v>81</v>
      </c>
      <c r="AY287" s="16" t="s">
        <v>136</v>
      </c>
      <c r="BE287" s="215">
        <f>IF(N287="základní",J287,0)</f>
        <v>0</v>
      </c>
      <c r="BF287" s="215">
        <f>IF(N287="snížená",J287,0)</f>
        <v>0</v>
      </c>
      <c r="BG287" s="215">
        <f>IF(N287="zákl. přenesená",J287,0)</f>
        <v>0</v>
      </c>
      <c r="BH287" s="215">
        <f>IF(N287="sníž. přenesená",J287,0)</f>
        <v>0</v>
      </c>
      <c r="BI287" s="215">
        <f>IF(N287="nulová",J287,0)</f>
        <v>0</v>
      </c>
      <c r="BJ287" s="16" t="s">
        <v>79</v>
      </c>
      <c r="BK287" s="215">
        <f>ROUND(I287*H287,2)</f>
        <v>0</v>
      </c>
      <c r="BL287" s="16" t="s">
        <v>176</v>
      </c>
      <c r="BM287" s="214" t="s">
        <v>1242</v>
      </c>
    </row>
    <row r="288" s="2" customFormat="1" ht="16.5" customHeight="1">
      <c r="A288" s="37"/>
      <c r="B288" s="38"/>
      <c r="C288" s="203" t="s">
        <v>1243</v>
      </c>
      <c r="D288" s="203" t="s">
        <v>138</v>
      </c>
      <c r="E288" s="204" t="s">
        <v>1244</v>
      </c>
      <c r="F288" s="205" t="s">
        <v>1245</v>
      </c>
      <c r="G288" s="206" t="s">
        <v>996</v>
      </c>
      <c r="H288" s="207">
        <v>9</v>
      </c>
      <c r="I288" s="208"/>
      <c r="J288" s="209">
        <f>ROUND(I288*H288,2)</f>
        <v>0</v>
      </c>
      <c r="K288" s="205" t="s">
        <v>19</v>
      </c>
      <c r="L288" s="43"/>
      <c r="M288" s="210" t="s">
        <v>19</v>
      </c>
      <c r="N288" s="211" t="s">
        <v>42</v>
      </c>
      <c r="O288" s="83"/>
      <c r="P288" s="212">
        <f>O288*H288</f>
        <v>0</v>
      </c>
      <c r="Q288" s="212">
        <v>0</v>
      </c>
      <c r="R288" s="212">
        <f>Q288*H288</f>
        <v>0</v>
      </c>
      <c r="S288" s="212">
        <v>0</v>
      </c>
      <c r="T288" s="213">
        <f>S288*H288</f>
        <v>0</v>
      </c>
      <c r="U288" s="37"/>
      <c r="V288" s="37"/>
      <c r="W288" s="37"/>
      <c r="X288" s="37"/>
      <c r="Y288" s="37"/>
      <c r="Z288" s="37"/>
      <c r="AA288" s="37"/>
      <c r="AB288" s="37"/>
      <c r="AC288" s="37"/>
      <c r="AD288" s="37"/>
      <c r="AE288" s="37"/>
      <c r="AR288" s="214" t="s">
        <v>176</v>
      </c>
      <c r="AT288" s="214" t="s">
        <v>138</v>
      </c>
      <c r="AU288" s="214" t="s">
        <v>81</v>
      </c>
      <c r="AY288" s="16" t="s">
        <v>136</v>
      </c>
      <c r="BE288" s="215">
        <f>IF(N288="základní",J288,0)</f>
        <v>0</v>
      </c>
      <c r="BF288" s="215">
        <f>IF(N288="snížená",J288,0)</f>
        <v>0</v>
      </c>
      <c r="BG288" s="215">
        <f>IF(N288="zákl. přenesená",J288,0)</f>
        <v>0</v>
      </c>
      <c r="BH288" s="215">
        <f>IF(N288="sníž. přenesená",J288,0)</f>
        <v>0</v>
      </c>
      <c r="BI288" s="215">
        <f>IF(N288="nulová",J288,0)</f>
        <v>0</v>
      </c>
      <c r="BJ288" s="16" t="s">
        <v>79</v>
      </c>
      <c r="BK288" s="215">
        <f>ROUND(I288*H288,2)</f>
        <v>0</v>
      </c>
      <c r="BL288" s="16" t="s">
        <v>176</v>
      </c>
      <c r="BM288" s="214" t="s">
        <v>1246</v>
      </c>
    </row>
    <row r="289" s="2" customFormat="1" ht="16.5" customHeight="1">
      <c r="A289" s="37"/>
      <c r="B289" s="38"/>
      <c r="C289" s="203" t="s">
        <v>474</v>
      </c>
      <c r="D289" s="203" t="s">
        <v>138</v>
      </c>
      <c r="E289" s="204" t="s">
        <v>1247</v>
      </c>
      <c r="F289" s="205" t="s">
        <v>1248</v>
      </c>
      <c r="G289" s="206" t="s">
        <v>906</v>
      </c>
      <c r="H289" s="207">
        <v>1</v>
      </c>
      <c r="I289" s="208"/>
      <c r="J289" s="209">
        <f>ROUND(I289*H289,2)</f>
        <v>0</v>
      </c>
      <c r="K289" s="205" t="s">
        <v>19</v>
      </c>
      <c r="L289" s="43"/>
      <c r="M289" s="210" t="s">
        <v>19</v>
      </c>
      <c r="N289" s="211" t="s">
        <v>42</v>
      </c>
      <c r="O289" s="83"/>
      <c r="P289" s="212">
        <f>O289*H289</f>
        <v>0</v>
      </c>
      <c r="Q289" s="212">
        <v>0</v>
      </c>
      <c r="R289" s="212">
        <f>Q289*H289</f>
        <v>0</v>
      </c>
      <c r="S289" s="212">
        <v>0</v>
      </c>
      <c r="T289" s="213">
        <f>S289*H289</f>
        <v>0</v>
      </c>
      <c r="U289" s="37"/>
      <c r="V289" s="37"/>
      <c r="W289" s="37"/>
      <c r="X289" s="37"/>
      <c r="Y289" s="37"/>
      <c r="Z289" s="37"/>
      <c r="AA289" s="37"/>
      <c r="AB289" s="37"/>
      <c r="AC289" s="37"/>
      <c r="AD289" s="37"/>
      <c r="AE289" s="37"/>
      <c r="AR289" s="214" t="s">
        <v>176</v>
      </c>
      <c r="AT289" s="214" t="s">
        <v>138</v>
      </c>
      <c r="AU289" s="214" t="s">
        <v>81</v>
      </c>
      <c r="AY289" s="16" t="s">
        <v>136</v>
      </c>
      <c r="BE289" s="215">
        <f>IF(N289="základní",J289,0)</f>
        <v>0</v>
      </c>
      <c r="BF289" s="215">
        <f>IF(N289="snížená",J289,0)</f>
        <v>0</v>
      </c>
      <c r="BG289" s="215">
        <f>IF(N289="zákl. přenesená",J289,0)</f>
        <v>0</v>
      </c>
      <c r="BH289" s="215">
        <f>IF(N289="sníž. přenesená",J289,0)</f>
        <v>0</v>
      </c>
      <c r="BI289" s="215">
        <f>IF(N289="nulová",J289,0)</f>
        <v>0</v>
      </c>
      <c r="BJ289" s="16" t="s">
        <v>79</v>
      </c>
      <c r="BK289" s="215">
        <f>ROUND(I289*H289,2)</f>
        <v>0</v>
      </c>
      <c r="BL289" s="16" t="s">
        <v>176</v>
      </c>
      <c r="BM289" s="214" t="s">
        <v>1249</v>
      </c>
    </row>
    <row r="290" s="2" customFormat="1" ht="16.5" customHeight="1">
      <c r="A290" s="37"/>
      <c r="B290" s="38"/>
      <c r="C290" s="203" t="s">
        <v>1250</v>
      </c>
      <c r="D290" s="203" t="s">
        <v>138</v>
      </c>
      <c r="E290" s="204" t="s">
        <v>1251</v>
      </c>
      <c r="F290" s="205" t="s">
        <v>1252</v>
      </c>
      <c r="G290" s="206" t="s">
        <v>906</v>
      </c>
      <c r="H290" s="207">
        <v>76.5</v>
      </c>
      <c r="I290" s="208"/>
      <c r="J290" s="209">
        <f>ROUND(I290*H290,2)</f>
        <v>0</v>
      </c>
      <c r="K290" s="205" t="s">
        <v>19</v>
      </c>
      <c r="L290" s="43"/>
      <c r="M290" s="210" t="s">
        <v>19</v>
      </c>
      <c r="N290" s="211" t="s">
        <v>42</v>
      </c>
      <c r="O290" s="83"/>
      <c r="P290" s="212">
        <f>O290*H290</f>
        <v>0</v>
      </c>
      <c r="Q290" s="212">
        <v>0</v>
      </c>
      <c r="R290" s="212">
        <f>Q290*H290</f>
        <v>0</v>
      </c>
      <c r="S290" s="212">
        <v>0</v>
      </c>
      <c r="T290" s="213">
        <f>S290*H290</f>
        <v>0</v>
      </c>
      <c r="U290" s="37"/>
      <c r="V290" s="37"/>
      <c r="W290" s="37"/>
      <c r="X290" s="37"/>
      <c r="Y290" s="37"/>
      <c r="Z290" s="37"/>
      <c r="AA290" s="37"/>
      <c r="AB290" s="37"/>
      <c r="AC290" s="37"/>
      <c r="AD290" s="37"/>
      <c r="AE290" s="37"/>
      <c r="AR290" s="214" t="s">
        <v>176</v>
      </c>
      <c r="AT290" s="214" t="s">
        <v>138</v>
      </c>
      <c r="AU290" s="214" t="s">
        <v>81</v>
      </c>
      <c r="AY290" s="16" t="s">
        <v>136</v>
      </c>
      <c r="BE290" s="215">
        <f>IF(N290="základní",J290,0)</f>
        <v>0</v>
      </c>
      <c r="BF290" s="215">
        <f>IF(N290="snížená",J290,0)</f>
        <v>0</v>
      </c>
      <c r="BG290" s="215">
        <f>IF(N290="zákl. přenesená",J290,0)</f>
        <v>0</v>
      </c>
      <c r="BH290" s="215">
        <f>IF(N290="sníž. přenesená",J290,0)</f>
        <v>0</v>
      </c>
      <c r="BI290" s="215">
        <f>IF(N290="nulová",J290,0)</f>
        <v>0</v>
      </c>
      <c r="BJ290" s="16" t="s">
        <v>79</v>
      </c>
      <c r="BK290" s="215">
        <f>ROUND(I290*H290,2)</f>
        <v>0</v>
      </c>
      <c r="BL290" s="16" t="s">
        <v>176</v>
      </c>
      <c r="BM290" s="214" t="s">
        <v>1253</v>
      </c>
    </row>
    <row r="291" s="12" customFormat="1" ht="22.8" customHeight="1">
      <c r="A291" s="12"/>
      <c r="B291" s="187"/>
      <c r="C291" s="188"/>
      <c r="D291" s="189" t="s">
        <v>70</v>
      </c>
      <c r="E291" s="201" t="s">
        <v>776</v>
      </c>
      <c r="F291" s="201" t="s">
        <v>777</v>
      </c>
      <c r="G291" s="188"/>
      <c r="H291" s="188"/>
      <c r="I291" s="191"/>
      <c r="J291" s="202">
        <f>BK291</f>
        <v>0</v>
      </c>
      <c r="K291" s="188"/>
      <c r="L291" s="193"/>
      <c r="M291" s="194"/>
      <c r="N291" s="195"/>
      <c r="O291" s="195"/>
      <c r="P291" s="196">
        <f>SUM(P292:P293)</f>
        <v>0</v>
      </c>
      <c r="Q291" s="195"/>
      <c r="R291" s="196">
        <f>SUM(R292:R293)</f>
        <v>0</v>
      </c>
      <c r="S291" s="195"/>
      <c r="T291" s="197">
        <f>SUM(T292:T293)</f>
        <v>0</v>
      </c>
      <c r="U291" s="12"/>
      <c r="V291" s="12"/>
      <c r="W291" s="12"/>
      <c r="X291" s="12"/>
      <c r="Y291" s="12"/>
      <c r="Z291" s="12"/>
      <c r="AA291" s="12"/>
      <c r="AB291" s="12"/>
      <c r="AC291" s="12"/>
      <c r="AD291" s="12"/>
      <c r="AE291" s="12"/>
      <c r="AR291" s="198" t="s">
        <v>81</v>
      </c>
      <c r="AT291" s="199" t="s">
        <v>70</v>
      </c>
      <c r="AU291" s="199" t="s">
        <v>79</v>
      </c>
      <c r="AY291" s="198" t="s">
        <v>136</v>
      </c>
      <c r="BK291" s="200">
        <f>SUM(BK292:BK293)</f>
        <v>0</v>
      </c>
    </row>
    <row r="292" s="2" customFormat="1" ht="16.5" customHeight="1">
      <c r="A292" s="37"/>
      <c r="B292" s="38"/>
      <c r="C292" s="203" t="s">
        <v>479</v>
      </c>
      <c r="D292" s="203" t="s">
        <v>138</v>
      </c>
      <c r="E292" s="204" t="s">
        <v>1254</v>
      </c>
      <c r="F292" s="205" t="s">
        <v>1255</v>
      </c>
      <c r="G292" s="206" t="s">
        <v>141</v>
      </c>
      <c r="H292" s="207">
        <v>40.5</v>
      </c>
      <c r="I292" s="208"/>
      <c r="J292" s="209">
        <f>ROUND(I292*H292,2)</f>
        <v>0</v>
      </c>
      <c r="K292" s="205" t="s">
        <v>19</v>
      </c>
      <c r="L292" s="43"/>
      <c r="M292" s="210" t="s">
        <v>19</v>
      </c>
      <c r="N292" s="211" t="s">
        <v>42</v>
      </c>
      <c r="O292" s="83"/>
      <c r="P292" s="212">
        <f>O292*H292</f>
        <v>0</v>
      </c>
      <c r="Q292" s="212">
        <v>0</v>
      </c>
      <c r="R292" s="212">
        <f>Q292*H292</f>
        <v>0</v>
      </c>
      <c r="S292" s="212">
        <v>0</v>
      </c>
      <c r="T292" s="213">
        <f>S292*H292</f>
        <v>0</v>
      </c>
      <c r="U292" s="37"/>
      <c r="V292" s="37"/>
      <c r="W292" s="37"/>
      <c r="X292" s="37"/>
      <c r="Y292" s="37"/>
      <c r="Z292" s="37"/>
      <c r="AA292" s="37"/>
      <c r="AB292" s="37"/>
      <c r="AC292" s="37"/>
      <c r="AD292" s="37"/>
      <c r="AE292" s="37"/>
      <c r="AR292" s="214" t="s">
        <v>176</v>
      </c>
      <c r="AT292" s="214" t="s">
        <v>138</v>
      </c>
      <c r="AU292" s="214" t="s">
        <v>81</v>
      </c>
      <c r="AY292" s="16" t="s">
        <v>136</v>
      </c>
      <c r="BE292" s="215">
        <f>IF(N292="základní",J292,0)</f>
        <v>0</v>
      </c>
      <c r="BF292" s="215">
        <f>IF(N292="snížená",J292,0)</f>
        <v>0</v>
      </c>
      <c r="BG292" s="215">
        <f>IF(N292="zákl. přenesená",J292,0)</f>
        <v>0</v>
      </c>
      <c r="BH292" s="215">
        <f>IF(N292="sníž. přenesená",J292,0)</f>
        <v>0</v>
      </c>
      <c r="BI292" s="215">
        <f>IF(N292="nulová",J292,0)</f>
        <v>0</v>
      </c>
      <c r="BJ292" s="16" t="s">
        <v>79</v>
      </c>
      <c r="BK292" s="215">
        <f>ROUND(I292*H292,2)</f>
        <v>0</v>
      </c>
      <c r="BL292" s="16" t="s">
        <v>176</v>
      </c>
      <c r="BM292" s="214" t="s">
        <v>1256</v>
      </c>
    </row>
    <row r="293" s="2" customFormat="1" ht="16.5" customHeight="1">
      <c r="A293" s="37"/>
      <c r="B293" s="38"/>
      <c r="C293" s="203" t="s">
        <v>1257</v>
      </c>
      <c r="D293" s="203" t="s">
        <v>138</v>
      </c>
      <c r="E293" s="204" t="s">
        <v>1258</v>
      </c>
      <c r="F293" s="205" t="s">
        <v>1259</v>
      </c>
      <c r="G293" s="206" t="s">
        <v>186</v>
      </c>
      <c r="H293" s="207">
        <v>70</v>
      </c>
      <c r="I293" s="208"/>
      <c r="J293" s="209">
        <f>ROUND(I293*H293,2)</f>
        <v>0</v>
      </c>
      <c r="K293" s="205" t="s">
        <v>19</v>
      </c>
      <c r="L293" s="43"/>
      <c r="M293" s="210" t="s">
        <v>19</v>
      </c>
      <c r="N293" s="211" t="s">
        <v>42</v>
      </c>
      <c r="O293" s="83"/>
      <c r="P293" s="212">
        <f>O293*H293</f>
        <v>0</v>
      </c>
      <c r="Q293" s="212">
        <v>0</v>
      </c>
      <c r="R293" s="212">
        <f>Q293*H293</f>
        <v>0</v>
      </c>
      <c r="S293" s="212">
        <v>0</v>
      </c>
      <c r="T293" s="213">
        <f>S293*H293</f>
        <v>0</v>
      </c>
      <c r="U293" s="37"/>
      <c r="V293" s="37"/>
      <c r="W293" s="37"/>
      <c r="X293" s="37"/>
      <c r="Y293" s="37"/>
      <c r="Z293" s="37"/>
      <c r="AA293" s="37"/>
      <c r="AB293" s="37"/>
      <c r="AC293" s="37"/>
      <c r="AD293" s="37"/>
      <c r="AE293" s="37"/>
      <c r="AR293" s="214" t="s">
        <v>176</v>
      </c>
      <c r="AT293" s="214" t="s">
        <v>138</v>
      </c>
      <c r="AU293" s="214" t="s">
        <v>81</v>
      </c>
      <c r="AY293" s="16" t="s">
        <v>136</v>
      </c>
      <c r="BE293" s="215">
        <f>IF(N293="základní",J293,0)</f>
        <v>0</v>
      </c>
      <c r="BF293" s="215">
        <f>IF(N293="snížená",J293,0)</f>
        <v>0</v>
      </c>
      <c r="BG293" s="215">
        <f>IF(N293="zákl. přenesená",J293,0)</f>
        <v>0</v>
      </c>
      <c r="BH293" s="215">
        <f>IF(N293="sníž. přenesená",J293,0)</f>
        <v>0</v>
      </c>
      <c r="BI293" s="215">
        <f>IF(N293="nulová",J293,0)</f>
        <v>0</v>
      </c>
      <c r="BJ293" s="16" t="s">
        <v>79</v>
      </c>
      <c r="BK293" s="215">
        <f>ROUND(I293*H293,2)</f>
        <v>0</v>
      </c>
      <c r="BL293" s="16" t="s">
        <v>176</v>
      </c>
      <c r="BM293" s="214" t="s">
        <v>1260</v>
      </c>
    </row>
    <row r="294" s="12" customFormat="1" ht="22.8" customHeight="1">
      <c r="A294" s="12"/>
      <c r="B294" s="187"/>
      <c r="C294" s="188"/>
      <c r="D294" s="189" t="s">
        <v>70</v>
      </c>
      <c r="E294" s="201" t="s">
        <v>533</v>
      </c>
      <c r="F294" s="201" t="s">
        <v>534</v>
      </c>
      <c r="G294" s="188"/>
      <c r="H294" s="188"/>
      <c r="I294" s="191"/>
      <c r="J294" s="202">
        <f>BK294</f>
        <v>0</v>
      </c>
      <c r="K294" s="188"/>
      <c r="L294" s="193"/>
      <c r="M294" s="194"/>
      <c r="N294" s="195"/>
      <c r="O294" s="195"/>
      <c r="P294" s="196">
        <f>SUM(P295:P298)</f>
        <v>0</v>
      </c>
      <c r="Q294" s="195"/>
      <c r="R294" s="196">
        <f>SUM(R295:R298)</f>
        <v>0</v>
      </c>
      <c r="S294" s="195"/>
      <c r="T294" s="197">
        <f>SUM(T295:T298)</f>
        <v>0</v>
      </c>
      <c r="U294" s="12"/>
      <c r="V294" s="12"/>
      <c r="W294" s="12"/>
      <c r="X294" s="12"/>
      <c r="Y294" s="12"/>
      <c r="Z294" s="12"/>
      <c r="AA294" s="12"/>
      <c r="AB294" s="12"/>
      <c r="AC294" s="12"/>
      <c r="AD294" s="12"/>
      <c r="AE294" s="12"/>
      <c r="AR294" s="198" t="s">
        <v>81</v>
      </c>
      <c r="AT294" s="199" t="s">
        <v>70</v>
      </c>
      <c r="AU294" s="199" t="s">
        <v>79</v>
      </c>
      <c r="AY294" s="198" t="s">
        <v>136</v>
      </c>
      <c r="BK294" s="200">
        <f>SUM(BK295:BK298)</f>
        <v>0</v>
      </c>
    </row>
    <row r="295" s="2" customFormat="1" ht="16.5" customHeight="1">
      <c r="A295" s="37"/>
      <c r="B295" s="38"/>
      <c r="C295" s="203" t="s">
        <v>483</v>
      </c>
      <c r="D295" s="203" t="s">
        <v>138</v>
      </c>
      <c r="E295" s="204" t="s">
        <v>1261</v>
      </c>
      <c r="F295" s="205" t="s">
        <v>1262</v>
      </c>
      <c r="G295" s="206" t="s">
        <v>141</v>
      </c>
      <c r="H295" s="207">
        <v>157.5</v>
      </c>
      <c r="I295" s="208"/>
      <c r="J295" s="209">
        <f>ROUND(I295*H295,2)</f>
        <v>0</v>
      </c>
      <c r="K295" s="205" t="s">
        <v>19</v>
      </c>
      <c r="L295" s="43"/>
      <c r="M295" s="210" t="s">
        <v>19</v>
      </c>
      <c r="N295" s="211" t="s">
        <v>42</v>
      </c>
      <c r="O295" s="83"/>
      <c r="P295" s="212">
        <f>O295*H295</f>
        <v>0</v>
      </c>
      <c r="Q295" s="212">
        <v>0</v>
      </c>
      <c r="R295" s="212">
        <f>Q295*H295</f>
        <v>0</v>
      </c>
      <c r="S295" s="212">
        <v>0</v>
      </c>
      <c r="T295" s="213">
        <f>S295*H295</f>
        <v>0</v>
      </c>
      <c r="U295" s="37"/>
      <c r="V295" s="37"/>
      <c r="W295" s="37"/>
      <c r="X295" s="37"/>
      <c r="Y295" s="37"/>
      <c r="Z295" s="37"/>
      <c r="AA295" s="37"/>
      <c r="AB295" s="37"/>
      <c r="AC295" s="37"/>
      <c r="AD295" s="37"/>
      <c r="AE295" s="37"/>
      <c r="AR295" s="214" t="s">
        <v>176</v>
      </c>
      <c r="AT295" s="214" t="s">
        <v>138</v>
      </c>
      <c r="AU295" s="214" t="s">
        <v>81</v>
      </c>
      <c r="AY295" s="16" t="s">
        <v>136</v>
      </c>
      <c r="BE295" s="215">
        <f>IF(N295="základní",J295,0)</f>
        <v>0</v>
      </c>
      <c r="BF295" s="215">
        <f>IF(N295="snížená",J295,0)</f>
        <v>0</v>
      </c>
      <c r="BG295" s="215">
        <f>IF(N295="zákl. přenesená",J295,0)</f>
        <v>0</v>
      </c>
      <c r="BH295" s="215">
        <f>IF(N295="sníž. přenesená",J295,0)</f>
        <v>0</v>
      </c>
      <c r="BI295" s="215">
        <f>IF(N295="nulová",J295,0)</f>
        <v>0</v>
      </c>
      <c r="BJ295" s="16" t="s">
        <v>79</v>
      </c>
      <c r="BK295" s="215">
        <f>ROUND(I295*H295,2)</f>
        <v>0</v>
      </c>
      <c r="BL295" s="16" t="s">
        <v>176</v>
      </c>
      <c r="BM295" s="214" t="s">
        <v>1263</v>
      </c>
    </row>
    <row r="296" s="2" customFormat="1">
      <c r="A296" s="37"/>
      <c r="B296" s="38"/>
      <c r="C296" s="39"/>
      <c r="D296" s="221" t="s">
        <v>182</v>
      </c>
      <c r="E296" s="39"/>
      <c r="F296" s="222" t="s">
        <v>1264</v>
      </c>
      <c r="G296" s="39"/>
      <c r="H296" s="39"/>
      <c r="I296" s="218"/>
      <c r="J296" s="39"/>
      <c r="K296" s="39"/>
      <c r="L296" s="43"/>
      <c r="M296" s="219"/>
      <c r="N296" s="220"/>
      <c r="O296" s="83"/>
      <c r="P296" s="83"/>
      <c r="Q296" s="83"/>
      <c r="R296" s="83"/>
      <c r="S296" s="83"/>
      <c r="T296" s="84"/>
      <c r="U296" s="37"/>
      <c r="V296" s="37"/>
      <c r="W296" s="37"/>
      <c r="X296" s="37"/>
      <c r="Y296" s="37"/>
      <c r="Z296" s="37"/>
      <c r="AA296" s="37"/>
      <c r="AB296" s="37"/>
      <c r="AC296" s="37"/>
      <c r="AD296" s="37"/>
      <c r="AE296" s="37"/>
      <c r="AT296" s="16" t="s">
        <v>182</v>
      </c>
      <c r="AU296" s="16" t="s">
        <v>81</v>
      </c>
    </row>
    <row r="297" s="2" customFormat="1" ht="16.5" customHeight="1">
      <c r="A297" s="37"/>
      <c r="B297" s="38"/>
      <c r="C297" s="203" t="s">
        <v>1265</v>
      </c>
      <c r="D297" s="203" t="s">
        <v>138</v>
      </c>
      <c r="E297" s="204" t="s">
        <v>1266</v>
      </c>
      <c r="F297" s="205" t="s">
        <v>1267</v>
      </c>
      <c r="G297" s="206" t="s">
        <v>906</v>
      </c>
      <c r="H297" s="207">
        <v>4</v>
      </c>
      <c r="I297" s="208"/>
      <c r="J297" s="209">
        <f>ROUND(I297*H297,2)</f>
        <v>0</v>
      </c>
      <c r="K297" s="205" t="s">
        <v>19</v>
      </c>
      <c r="L297" s="43"/>
      <c r="M297" s="210" t="s">
        <v>19</v>
      </c>
      <c r="N297" s="211" t="s">
        <v>42</v>
      </c>
      <c r="O297" s="83"/>
      <c r="P297" s="212">
        <f>O297*H297</f>
        <v>0</v>
      </c>
      <c r="Q297" s="212">
        <v>0</v>
      </c>
      <c r="R297" s="212">
        <f>Q297*H297</f>
        <v>0</v>
      </c>
      <c r="S297" s="212">
        <v>0</v>
      </c>
      <c r="T297" s="213">
        <f>S297*H297</f>
        <v>0</v>
      </c>
      <c r="U297" s="37"/>
      <c r="V297" s="37"/>
      <c r="W297" s="37"/>
      <c r="X297" s="37"/>
      <c r="Y297" s="37"/>
      <c r="Z297" s="37"/>
      <c r="AA297" s="37"/>
      <c r="AB297" s="37"/>
      <c r="AC297" s="37"/>
      <c r="AD297" s="37"/>
      <c r="AE297" s="37"/>
      <c r="AR297" s="214" t="s">
        <v>176</v>
      </c>
      <c r="AT297" s="214" t="s">
        <v>138</v>
      </c>
      <c r="AU297" s="214" t="s">
        <v>81</v>
      </c>
      <c r="AY297" s="16" t="s">
        <v>136</v>
      </c>
      <c r="BE297" s="215">
        <f>IF(N297="základní",J297,0)</f>
        <v>0</v>
      </c>
      <c r="BF297" s="215">
        <f>IF(N297="snížená",J297,0)</f>
        <v>0</v>
      </c>
      <c r="BG297" s="215">
        <f>IF(N297="zákl. přenesená",J297,0)</f>
        <v>0</v>
      </c>
      <c r="BH297" s="215">
        <f>IF(N297="sníž. přenesená",J297,0)</f>
        <v>0</v>
      </c>
      <c r="BI297" s="215">
        <f>IF(N297="nulová",J297,0)</f>
        <v>0</v>
      </c>
      <c r="BJ297" s="16" t="s">
        <v>79</v>
      </c>
      <c r="BK297" s="215">
        <f>ROUND(I297*H297,2)</f>
        <v>0</v>
      </c>
      <c r="BL297" s="16" t="s">
        <v>176</v>
      </c>
      <c r="BM297" s="214" t="s">
        <v>1268</v>
      </c>
    </row>
    <row r="298" s="2" customFormat="1" ht="16.5" customHeight="1">
      <c r="A298" s="37"/>
      <c r="B298" s="38"/>
      <c r="C298" s="203" t="s">
        <v>488</v>
      </c>
      <c r="D298" s="203" t="s">
        <v>138</v>
      </c>
      <c r="E298" s="204" t="s">
        <v>1269</v>
      </c>
      <c r="F298" s="205" t="s">
        <v>1270</v>
      </c>
      <c r="G298" s="206" t="s">
        <v>906</v>
      </c>
      <c r="H298" s="207">
        <v>8</v>
      </c>
      <c r="I298" s="208"/>
      <c r="J298" s="209">
        <f>ROUND(I298*H298,2)</f>
        <v>0</v>
      </c>
      <c r="K298" s="205" t="s">
        <v>19</v>
      </c>
      <c r="L298" s="43"/>
      <c r="M298" s="210" t="s">
        <v>19</v>
      </c>
      <c r="N298" s="211" t="s">
        <v>42</v>
      </c>
      <c r="O298" s="83"/>
      <c r="P298" s="212">
        <f>O298*H298</f>
        <v>0</v>
      </c>
      <c r="Q298" s="212">
        <v>0</v>
      </c>
      <c r="R298" s="212">
        <f>Q298*H298</f>
        <v>0</v>
      </c>
      <c r="S298" s="212">
        <v>0</v>
      </c>
      <c r="T298" s="213">
        <f>S298*H298</f>
        <v>0</v>
      </c>
      <c r="U298" s="37"/>
      <c r="V298" s="37"/>
      <c r="W298" s="37"/>
      <c r="X298" s="37"/>
      <c r="Y298" s="37"/>
      <c r="Z298" s="37"/>
      <c r="AA298" s="37"/>
      <c r="AB298" s="37"/>
      <c r="AC298" s="37"/>
      <c r="AD298" s="37"/>
      <c r="AE298" s="37"/>
      <c r="AR298" s="214" t="s">
        <v>176</v>
      </c>
      <c r="AT298" s="214" t="s">
        <v>138</v>
      </c>
      <c r="AU298" s="214" t="s">
        <v>81</v>
      </c>
      <c r="AY298" s="16" t="s">
        <v>136</v>
      </c>
      <c r="BE298" s="215">
        <f>IF(N298="základní",J298,0)</f>
        <v>0</v>
      </c>
      <c r="BF298" s="215">
        <f>IF(N298="snížená",J298,0)</f>
        <v>0</v>
      </c>
      <c r="BG298" s="215">
        <f>IF(N298="zákl. přenesená",J298,0)</f>
        <v>0</v>
      </c>
      <c r="BH298" s="215">
        <f>IF(N298="sníž. přenesená",J298,0)</f>
        <v>0</v>
      </c>
      <c r="BI298" s="215">
        <f>IF(N298="nulová",J298,0)</f>
        <v>0</v>
      </c>
      <c r="BJ298" s="16" t="s">
        <v>79</v>
      </c>
      <c r="BK298" s="215">
        <f>ROUND(I298*H298,2)</f>
        <v>0</v>
      </c>
      <c r="BL298" s="16" t="s">
        <v>176</v>
      </c>
      <c r="BM298" s="214" t="s">
        <v>1271</v>
      </c>
    </row>
    <row r="299" s="12" customFormat="1" ht="22.8" customHeight="1">
      <c r="A299" s="12"/>
      <c r="B299" s="187"/>
      <c r="C299" s="188"/>
      <c r="D299" s="189" t="s">
        <v>70</v>
      </c>
      <c r="E299" s="201" t="s">
        <v>1272</v>
      </c>
      <c r="F299" s="201" t="s">
        <v>1273</v>
      </c>
      <c r="G299" s="188"/>
      <c r="H299" s="188"/>
      <c r="I299" s="191"/>
      <c r="J299" s="202">
        <f>BK299</f>
        <v>0</v>
      </c>
      <c r="K299" s="188"/>
      <c r="L299" s="193"/>
      <c r="M299" s="194"/>
      <c r="N299" s="195"/>
      <c r="O299" s="195"/>
      <c r="P299" s="196">
        <f>SUM(P300:P301)</f>
        <v>0</v>
      </c>
      <c r="Q299" s="195"/>
      <c r="R299" s="196">
        <f>SUM(R300:R301)</f>
        <v>0</v>
      </c>
      <c r="S299" s="195"/>
      <c r="T299" s="197">
        <f>SUM(T300:T301)</f>
        <v>0</v>
      </c>
      <c r="U299" s="12"/>
      <c r="V299" s="12"/>
      <c r="W299" s="12"/>
      <c r="X299" s="12"/>
      <c r="Y299" s="12"/>
      <c r="Z299" s="12"/>
      <c r="AA299" s="12"/>
      <c r="AB299" s="12"/>
      <c r="AC299" s="12"/>
      <c r="AD299" s="12"/>
      <c r="AE299" s="12"/>
      <c r="AR299" s="198" t="s">
        <v>81</v>
      </c>
      <c r="AT299" s="199" t="s">
        <v>70</v>
      </c>
      <c r="AU299" s="199" t="s">
        <v>79</v>
      </c>
      <c r="AY299" s="198" t="s">
        <v>136</v>
      </c>
      <c r="BK299" s="200">
        <f>SUM(BK300:BK301)</f>
        <v>0</v>
      </c>
    </row>
    <row r="300" s="2" customFormat="1" ht="16.5" customHeight="1">
      <c r="A300" s="37"/>
      <c r="B300" s="38"/>
      <c r="C300" s="203" t="s">
        <v>1274</v>
      </c>
      <c r="D300" s="203" t="s">
        <v>138</v>
      </c>
      <c r="E300" s="204" t="s">
        <v>1275</v>
      </c>
      <c r="F300" s="205" t="s">
        <v>1276</v>
      </c>
      <c r="G300" s="206" t="s">
        <v>141</v>
      </c>
      <c r="H300" s="207">
        <v>31.199999999999999</v>
      </c>
      <c r="I300" s="208"/>
      <c r="J300" s="209">
        <f>ROUND(I300*H300,2)</f>
        <v>0</v>
      </c>
      <c r="K300" s="205" t="s">
        <v>19</v>
      </c>
      <c r="L300" s="43"/>
      <c r="M300" s="210" t="s">
        <v>19</v>
      </c>
      <c r="N300" s="211" t="s">
        <v>42</v>
      </c>
      <c r="O300" s="83"/>
      <c r="P300" s="212">
        <f>O300*H300</f>
        <v>0</v>
      </c>
      <c r="Q300" s="212">
        <v>0</v>
      </c>
      <c r="R300" s="212">
        <f>Q300*H300</f>
        <v>0</v>
      </c>
      <c r="S300" s="212">
        <v>0</v>
      </c>
      <c r="T300" s="213">
        <f>S300*H300</f>
        <v>0</v>
      </c>
      <c r="U300" s="37"/>
      <c r="V300" s="37"/>
      <c r="W300" s="37"/>
      <c r="X300" s="37"/>
      <c r="Y300" s="37"/>
      <c r="Z300" s="37"/>
      <c r="AA300" s="37"/>
      <c r="AB300" s="37"/>
      <c r="AC300" s="37"/>
      <c r="AD300" s="37"/>
      <c r="AE300" s="37"/>
      <c r="AR300" s="214" t="s">
        <v>176</v>
      </c>
      <c r="AT300" s="214" t="s">
        <v>138</v>
      </c>
      <c r="AU300" s="214" t="s">
        <v>81</v>
      </c>
      <c r="AY300" s="16" t="s">
        <v>136</v>
      </c>
      <c r="BE300" s="215">
        <f>IF(N300="základní",J300,0)</f>
        <v>0</v>
      </c>
      <c r="BF300" s="215">
        <f>IF(N300="snížená",J300,0)</f>
        <v>0</v>
      </c>
      <c r="BG300" s="215">
        <f>IF(N300="zákl. přenesená",J300,0)</f>
        <v>0</v>
      </c>
      <c r="BH300" s="215">
        <f>IF(N300="sníž. přenesená",J300,0)</f>
        <v>0</v>
      </c>
      <c r="BI300" s="215">
        <f>IF(N300="nulová",J300,0)</f>
        <v>0</v>
      </c>
      <c r="BJ300" s="16" t="s">
        <v>79</v>
      </c>
      <c r="BK300" s="215">
        <f>ROUND(I300*H300,2)</f>
        <v>0</v>
      </c>
      <c r="BL300" s="16" t="s">
        <v>176</v>
      </c>
      <c r="BM300" s="214" t="s">
        <v>1277</v>
      </c>
    </row>
    <row r="301" s="2" customFormat="1">
      <c r="A301" s="37"/>
      <c r="B301" s="38"/>
      <c r="C301" s="39"/>
      <c r="D301" s="221" t="s">
        <v>182</v>
      </c>
      <c r="E301" s="39"/>
      <c r="F301" s="222" t="s">
        <v>1278</v>
      </c>
      <c r="G301" s="39"/>
      <c r="H301" s="39"/>
      <c r="I301" s="218"/>
      <c r="J301" s="39"/>
      <c r="K301" s="39"/>
      <c r="L301" s="43"/>
      <c r="M301" s="219"/>
      <c r="N301" s="220"/>
      <c r="O301" s="83"/>
      <c r="P301" s="83"/>
      <c r="Q301" s="83"/>
      <c r="R301" s="83"/>
      <c r="S301" s="83"/>
      <c r="T301" s="84"/>
      <c r="U301" s="37"/>
      <c r="V301" s="37"/>
      <c r="W301" s="37"/>
      <c r="X301" s="37"/>
      <c r="Y301" s="37"/>
      <c r="Z301" s="37"/>
      <c r="AA301" s="37"/>
      <c r="AB301" s="37"/>
      <c r="AC301" s="37"/>
      <c r="AD301" s="37"/>
      <c r="AE301" s="37"/>
      <c r="AT301" s="16" t="s">
        <v>182</v>
      </c>
      <c r="AU301" s="16" t="s">
        <v>81</v>
      </c>
    </row>
    <row r="302" s="12" customFormat="1" ht="22.8" customHeight="1">
      <c r="A302" s="12"/>
      <c r="B302" s="187"/>
      <c r="C302" s="188"/>
      <c r="D302" s="189" t="s">
        <v>70</v>
      </c>
      <c r="E302" s="201" t="s">
        <v>1279</v>
      </c>
      <c r="F302" s="201" t="s">
        <v>1280</v>
      </c>
      <c r="G302" s="188"/>
      <c r="H302" s="188"/>
      <c r="I302" s="191"/>
      <c r="J302" s="202">
        <f>BK302</f>
        <v>0</v>
      </c>
      <c r="K302" s="188"/>
      <c r="L302" s="193"/>
      <c r="M302" s="194"/>
      <c r="N302" s="195"/>
      <c r="O302" s="195"/>
      <c r="P302" s="196">
        <f>SUM(P303:P306)</f>
        <v>0</v>
      </c>
      <c r="Q302" s="195"/>
      <c r="R302" s="196">
        <f>SUM(R303:R306)</f>
        <v>0</v>
      </c>
      <c r="S302" s="195"/>
      <c r="T302" s="197">
        <f>SUM(T303:T306)</f>
        <v>0</v>
      </c>
      <c r="U302" s="12"/>
      <c r="V302" s="12"/>
      <c r="W302" s="12"/>
      <c r="X302" s="12"/>
      <c r="Y302" s="12"/>
      <c r="Z302" s="12"/>
      <c r="AA302" s="12"/>
      <c r="AB302" s="12"/>
      <c r="AC302" s="12"/>
      <c r="AD302" s="12"/>
      <c r="AE302" s="12"/>
      <c r="AR302" s="198" t="s">
        <v>81</v>
      </c>
      <c r="AT302" s="199" t="s">
        <v>70</v>
      </c>
      <c r="AU302" s="199" t="s">
        <v>79</v>
      </c>
      <c r="AY302" s="198" t="s">
        <v>136</v>
      </c>
      <c r="BK302" s="200">
        <f>SUM(BK303:BK306)</f>
        <v>0</v>
      </c>
    </row>
    <row r="303" s="2" customFormat="1" ht="16.5" customHeight="1">
      <c r="A303" s="37"/>
      <c r="B303" s="38"/>
      <c r="C303" s="203" t="s">
        <v>492</v>
      </c>
      <c r="D303" s="203" t="s">
        <v>138</v>
      </c>
      <c r="E303" s="204" t="s">
        <v>1281</v>
      </c>
      <c r="F303" s="205" t="s">
        <v>1282</v>
      </c>
      <c r="G303" s="206" t="s">
        <v>906</v>
      </c>
      <c r="H303" s="207">
        <v>5</v>
      </c>
      <c r="I303" s="208"/>
      <c r="J303" s="209">
        <f>ROUND(I303*H303,2)</f>
        <v>0</v>
      </c>
      <c r="K303" s="205" t="s">
        <v>19</v>
      </c>
      <c r="L303" s="43"/>
      <c r="M303" s="210" t="s">
        <v>19</v>
      </c>
      <c r="N303" s="211" t="s">
        <v>42</v>
      </c>
      <c r="O303" s="83"/>
      <c r="P303" s="212">
        <f>O303*H303</f>
        <v>0</v>
      </c>
      <c r="Q303" s="212">
        <v>0</v>
      </c>
      <c r="R303" s="212">
        <f>Q303*H303</f>
        <v>0</v>
      </c>
      <c r="S303" s="212">
        <v>0</v>
      </c>
      <c r="T303" s="213">
        <f>S303*H303</f>
        <v>0</v>
      </c>
      <c r="U303" s="37"/>
      <c r="V303" s="37"/>
      <c r="W303" s="37"/>
      <c r="X303" s="37"/>
      <c r="Y303" s="37"/>
      <c r="Z303" s="37"/>
      <c r="AA303" s="37"/>
      <c r="AB303" s="37"/>
      <c r="AC303" s="37"/>
      <c r="AD303" s="37"/>
      <c r="AE303" s="37"/>
      <c r="AR303" s="214" t="s">
        <v>176</v>
      </c>
      <c r="AT303" s="214" t="s">
        <v>138</v>
      </c>
      <c r="AU303" s="214" t="s">
        <v>81</v>
      </c>
      <c r="AY303" s="16" t="s">
        <v>136</v>
      </c>
      <c r="BE303" s="215">
        <f>IF(N303="základní",J303,0)</f>
        <v>0</v>
      </c>
      <c r="BF303" s="215">
        <f>IF(N303="snížená",J303,0)</f>
        <v>0</v>
      </c>
      <c r="BG303" s="215">
        <f>IF(N303="zákl. přenesená",J303,0)</f>
        <v>0</v>
      </c>
      <c r="BH303" s="215">
        <f>IF(N303="sníž. přenesená",J303,0)</f>
        <v>0</v>
      </c>
      <c r="BI303" s="215">
        <f>IF(N303="nulová",J303,0)</f>
        <v>0</v>
      </c>
      <c r="BJ303" s="16" t="s">
        <v>79</v>
      </c>
      <c r="BK303" s="215">
        <f>ROUND(I303*H303,2)</f>
        <v>0</v>
      </c>
      <c r="BL303" s="16" t="s">
        <v>176</v>
      </c>
      <c r="BM303" s="214" t="s">
        <v>1283</v>
      </c>
    </row>
    <row r="304" s="2" customFormat="1">
      <c r="A304" s="37"/>
      <c r="B304" s="38"/>
      <c r="C304" s="39"/>
      <c r="D304" s="221" t="s">
        <v>182</v>
      </c>
      <c r="E304" s="39"/>
      <c r="F304" s="222" t="s">
        <v>917</v>
      </c>
      <c r="G304" s="39"/>
      <c r="H304" s="39"/>
      <c r="I304" s="218"/>
      <c r="J304" s="39"/>
      <c r="K304" s="39"/>
      <c r="L304" s="43"/>
      <c r="M304" s="219"/>
      <c r="N304" s="220"/>
      <c r="O304" s="83"/>
      <c r="P304" s="83"/>
      <c r="Q304" s="83"/>
      <c r="R304" s="83"/>
      <c r="S304" s="83"/>
      <c r="T304" s="84"/>
      <c r="U304" s="37"/>
      <c r="V304" s="37"/>
      <c r="W304" s="37"/>
      <c r="X304" s="37"/>
      <c r="Y304" s="37"/>
      <c r="Z304" s="37"/>
      <c r="AA304" s="37"/>
      <c r="AB304" s="37"/>
      <c r="AC304" s="37"/>
      <c r="AD304" s="37"/>
      <c r="AE304" s="37"/>
      <c r="AT304" s="16" t="s">
        <v>182</v>
      </c>
      <c r="AU304" s="16" t="s">
        <v>81</v>
      </c>
    </row>
    <row r="305" s="2" customFormat="1" ht="16.5" customHeight="1">
      <c r="A305" s="37"/>
      <c r="B305" s="38"/>
      <c r="C305" s="203" t="s">
        <v>1284</v>
      </c>
      <c r="D305" s="203" t="s">
        <v>138</v>
      </c>
      <c r="E305" s="204" t="s">
        <v>1285</v>
      </c>
      <c r="F305" s="205" t="s">
        <v>1286</v>
      </c>
      <c r="G305" s="206" t="s">
        <v>906</v>
      </c>
      <c r="H305" s="207">
        <v>5</v>
      </c>
      <c r="I305" s="208"/>
      <c r="J305" s="209">
        <f>ROUND(I305*H305,2)</f>
        <v>0</v>
      </c>
      <c r="K305" s="205" t="s">
        <v>19</v>
      </c>
      <c r="L305" s="43"/>
      <c r="M305" s="210" t="s">
        <v>19</v>
      </c>
      <c r="N305" s="211" t="s">
        <v>42</v>
      </c>
      <c r="O305" s="83"/>
      <c r="P305" s="212">
        <f>O305*H305</f>
        <v>0</v>
      </c>
      <c r="Q305" s="212">
        <v>0</v>
      </c>
      <c r="R305" s="212">
        <f>Q305*H305</f>
        <v>0</v>
      </c>
      <c r="S305" s="212">
        <v>0</v>
      </c>
      <c r="T305" s="213">
        <f>S305*H305</f>
        <v>0</v>
      </c>
      <c r="U305" s="37"/>
      <c r="V305" s="37"/>
      <c r="W305" s="37"/>
      <c r="X305" s="37"/>
      <c r="Y305" s="37"/>
      <c r="Z305" s="37"/>
      <c r="AA305" s="37"/>
      <c r="AB305" s="37"/>
      <c r="AC305" s="37"/>
      <c r="AD305" s="37"/>
      <c r="AE305" s="37"/>
      <c r="AR305" s="214" t="s">
        <v>176</v>
      </c>
      <c r="AT305" s="214" t="s">
        <v>138</v>
      </c>
      <c r="AU305" s="214" t="s">
        <v>81</v>
      </c>
      <c r="AY305" s="16" t="s">
        <v>136</v>
      </c>
      <c r="BE305" s="215">
        <f>IF(N305="základní",J305,0)</f>
        <v>0</v>
      </c>
      <c r="BF305" s="215">
        <f>IF(N305="snížená",J305,0)</f>
        <v>0</v>
      </c>
      <c r="BG305" s="215">
        <f>IF(N305="zákl. přenesená",J305,0)</f>
        <v>0</v>
      </c>
      <c r="BH305" s="215">
        <f>IF(N305="sníž. přenesená",J305,0)</f>
        <v>0</v>
      </c>
      <c r="BI305" s="215">
        <f>IF(N305="nulová",J305,0)</f>
        <v>0</v>
      </c>
      <c r="BJ305" s="16" t="s">
        <v>79</v>
      </c>
      <c r="BK305" s="215">
        <f>ROUND(I305*H305,2)</f>
        <v>0</v>
      </c>
      <c r="BL305" s="16" t="s">
        <v>176</v>
      </c>
      <c r="BM305" s="214" t="s">
        <v>1287</v>
      </c>
    </row>
    <row r="306" s="2" customFormat="1">
      <c r="A306" s="37"/>
      <c r="B306" s="38"/>
      <c r="C306" s="39"/>
      <c r="D306" s="221" t="s">
        <v>182</v>
      </c>
      <c r="E306" s="39"/>
      <c r="F306" s="222" t="s">
        <v>917</v>
      </c>
      <c r="G306" s="39"/>
      <c r="H306" s="39"/>
      <c r="I306" s="218"/>
      <c r="J306" s="39"/>
      <c r="K306" s="39"/>
      <c r="L306" s="43"/>
      <c r="M306" s="223"/>
      <c r="N306" s="224"/>
      <c r="O306" s="225"/>
      <c r="P306" s="225"/>
      <c r="Q306" s="225"/>
      <c r="R306" s="225"/>
      <c r="S306" s="225"/>
      <c r="T306" s="226"/>
      <c r="U306" s="37"/>
      <c r="V306" s="37"/>
      <c r="W306" s="37"/>
      <c r="X306" s="37"/>
      <c r="Y306" s="37"/>
      <c r="Z306" s="37"/>
      <c r="AA306" s="37"/>
      <c r="AB306" s="37"/>
      <c r="AC306" s="37"/>
      <c r="AD306" s="37"/>
      <c r="AE306" s="37"/>
      <c r="AT306" s="16" t="s">
        <v>182</v>
      </c>
      <c r="AU306" s="16" t="s">
        <v>81</v>
      </c>
    </row>
    <row r="307" s="2" customFormat="1" ht="6.96" customHeight="1">
      <c r="A307" s="37"/>
      <c r="B307" s="58"/>
      <c r="C307" s="59"/>
      <c r="D307" s="59"/>
      <c r="E307" s="59"/>
      <c r="F307" s="59"/>
      <c r="G307" s="59"/>
      <c r="H307" s="59"/>
      <c r="I307" s="59"/>
      <c r="J307" s="59"/>
      <c r="K307" s="59"/>
      <c r="L307" s="43"/>
      <c r="M307" s="37"/>
      <c r="O307" s="37"/>
      <c r="P307" s="37"/>
      <c r="Q307" s="37"/>
      <c r="R307" s="37"/>
      <c r="S307" s="37"/>
      <c r="T307" s="37"/>
      <c r="U307" s="37"/>
      <c r="V307" s="37"/>
      <c r="W307" s="37"/>
      <c r="X307" s="37"/>
      <c r="Y307" s="37"/>
      <c r="Z307" s="37"/>
      <c r="AA307" s="37"/>
      <c r="AB307" s="37"/>
      <c r="AC307" s="37"/>
      <c r="AD307" s="37"/>
      <c r="AE307" s="37"/>
    </row>
  </sheetData>
  <sheetProtection sheet="1" autoFilter="0" formatColumns="0" formatRows="0" objects="1" scenarios="1" spinCount="100000" saltValue="rGPt2q5SvdtJfOQE1qrCyurw6q9S/KnLRrf+nsPrc2NvhNBnvddR04+9vUk3q0m9gy2CP13KcUw8boXPyAgOQg==" hashValue="J09oK1jnyyfaHjqWUsFEz/5lfSJsVSmjs2y4a3zZKyHRQdVNtSAAHH1Gx5/P+PQFQIlrn9HcF7x4PTlPmm70hQ==" algorithmName="SHA-512" password="CC35"/>
  <autoFilter ref="C102:K306"/>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90</v>
      </c>
    </row>
    <row r="3" s="1" customFormat="1" ht="6.96" customHeight="1">
      <c r="B3" s="127"/>
      <c r="C3" s="128"/>
      <c r="D3" s="128"/>
      <c r="E3" s="128"/>
      <c r="F3" s="128"/>
      <c r="G3" s="128"/>
      <c r="H3" s="128"/>
      <c r="I3" s="128"/>
      <c r="J3" s="128"/>
      <c r="K3" s="128"/>
      <c r="L3" s="19"/>
      <c r="AT3" s="16" t="s">
        <v>81</v>
      </c>
    </row>
    <row r="4" s="1" customFormat="1" ht="24.96" customHeight="1">
      <c r="B4" s="19"/>
      <c r="D4" s="129" t="s">
        <v>91</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92</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1288</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35</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37</v>
      </c>
      <c r="E30" s="37"/>
      <c r="F30" s="37"/>
      <c r="G30" s="37"/>
      <c r="H30" s="37"/>
      <c r="I30" s="37"/>
      <c r="J30" s="143">
        <f>ROUND(J82,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39</v>
      </c>
      <c r="G32" s="37"/>
      <c r="H32" s="37"/>
      <c r="I32" s="144" t="s">
        <v>38</v>
      </c>
      <c r="J32" s="144" t="s">
        <v>40</v>
      </c>
      <c r="K32" s="37"/>
      <c r="L32" s="133"/>
      <c r="S32" s="37"/>
      <c r="T32" s="37"/>
      <c r="U32" s="37"/>
      <c r="V32" s="37"/>
      <c r="W32" s="37"/>
      <c r="X32" s="37"/>
      <c r="Y32" s="37"/>
      <c r="Z32" s="37"/>
      <c r="AA32" s="37"/>
      <c r="AB32" s="37"/>
      <c r="AC32" s="37"/>
      <c r="AD32" s="37"/>
      <c r="AE32" s="37"/>
    </row>
    <row r="33" s="2" customFormat="1" ht="14.4" customHeight="1">
      <c r="A33" s="37"/>
      <c r="B33" s="43"/>
      <c r="C33" s="37"/>
      <c r="D33" s="145" t="s">
        <v>41</v>
      </c>
      <c r="E33" s="131" t="s">
        <v>42</v>
      </c>
      <c r="F33" s="146">
        <f>ROUND((SUM(BE82:BE92)),  2)</f>
        <v>0</v>
      </c>
      <c r="G33" s="37"/>
      <c r="H33" s="37"/>
      <c r="I33" s="147">
        <v>0.20999999999999999</v>
      </c>
      <c r="J33" s="146">
        <f>ROUND(((SUM(BE82:BE92))*I33),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43</v>
      </c>
      <c r="F34" s="146">
        <f>ROUND((SUM(BF82:BF92)),  2)</f>
        <v>0</v>
      </c>
      <c r="G34" s="37"/>
      <c r="H34" s="37"/>
      <c r="I34" s="147">
        <v>0.12</v>
      </c>
      <c r="J34" s="146">
        <f>ROUND(((SUM(BF82:BF92))*I34),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44</v>
      </c>
      <c r="F35" s="146">
        <f>ROUND((SUM(BG82:BG92)),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45</v>
      </c>
      <c r="F36" s="146">
        <f>ROUND((SUM(BH82:BH92)),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46</v>
      </c>
      <c r="F37" s="146">
        <f>ROUND((SUM(BI82:BI92)),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47</v>
      </c>
      <c r="E39" s="150"/>
      <c r="F39" s="150"/>
      <c r="G39" s="151" t="s">
        <v>48</v>
      </c>
      <c r="H39" s="152" t="s">
        <v>49</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94</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92</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VRN - Vedlejší rozpočtové ...</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95</v>
      </c>
      <c r="D57" s="161"/>
      <c r="E57" s="161"/>
      <c r="F57" s="161"/>
      <c r="G57" s="161"/>
      <c r="H57" s="161"/>
      <c r="I57" s="161"/>
      <c r="J57" s="162" t="s">
        <v>96</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69</v>
      </c>
      <c r="D59" s="39"/>
      <c r="E59" s="39"/>
      <c r="F59" s="39"/>
      <c r="G59" s="39"/>
      <c r="H59" s="39"/>
      <c r="I59" s="39"/>
      <c r="J59" s="101">
        <f>J82</f>
        <v>0</v>
      </c>
      <c r="K59" s="39"/>
      <c r="L59" s="133"/>
      <c r="S59" s="37"/>
      <c r="T59" s="37"/>
      <c r="U59" s="37"/>
      <c r="V59" s="37"/>
      <c r="W59" s="37"/>
      <c r="X59" s="37"/>
      <c r="Y59" s="37"/>
      <c r="Z59" s="37"/>
      <c r="AA59" s="37"/>
      <c r="AB59" s="37"/>
      <c r="AC59" s="37"/>
      <c r="AD59" s="37"/>
      <c r="AE59" s="37"/>
      <c r="AU59" s="16" t="s">
        <v>97</v>
      </c>
    </row>
    <row r="60" s="9" customFormat="1" ht="24.96" customHeight="1">
      <c r="A60" s="9"/>
      <c r="B60" s="164"/>
      <c r="C60" s="165"/>
      <c r="D60" s="166" t="s">
        <v>1289</v>
      </c>
      <c r="E60" s="167"/>
      <c r="F60" s="167"/>
      <c r="G60" s="167"/>
      <c r="H60" s="167"/>
      <c r="I60" s="167"/>
      <c r="J60" s="168">
        <f>J83</f>
        <v>0</v>
      </c>
      <c r="K60" s="165"/>
      <c r="L60" s="169"/>
      <c r="S60" s="9"/>
      <c r="T60" s="9"/>
      <c r="U60" s="9"/>
      <c r="V60" s="9"/>
      <c r="W60" s="9"/>
      <c r="X60" s="9"/>
      <c r="Y60" s="9"/>
      <c r="Z60" s="9"/>
      <c r="AA60" s="9"/>
      <c r="AB60" s="9"/>
      <c r="AC60" s="9"/>
      <c r="AD60" s="9"/>
      <c r="AE60" s="9"/>
    </row>
    <row r="61" s="9" customFormat="1" ht="24.96" customHeight="1">
      <c r="A61" s="9"/>
      <c r="B61" s="164"/>
      <c r="C61" s="165"/>
      <c r="D61" s="166" t="s">
        <v>1290</v>
      </c>
      <c r="E61" s="167"/>
      <c r="F61" s="167"/>
      <c r="G61" s="167"/>
      <c r="H61" s="167"/>
      <c r="I61" s="167"/>
      <c r="J61" s="168">
        <f>J88</f>
        <v>0</v>
      </c>
      <c r="K61" s="165"/>
      <c r="L61" s="169"/>
      <c r="S61" s="9"/>
      <c r="T61" s="9"/>
      <c r="U61" s="9"/>
      <c r="V61" s="9"/>
      <c r="W61" s="9"/>
      <c r="X61" s="9"/>
      <c r="Y61" s="9"/>
      <c r="Z61" s="9"/>
      <c r="AA61" s="9"/>
      <c r="AB61" s="9"/>
      <c r="AC61" s="9"/>
      <c r="AD61" s="9"/>
      <c r="AE61" s="9"/>
    </row>
    <row r="62" s="10" customFormat="1" ht="19.92" customHeight="1">
      <c r="A62" s="10"/>
      <c r="B62" s="170"/>
      <c r="C62" s="171"/>
      <c r="D62" s="172" t="s">
        <v>1291</v>
      </c>
      <c r="E62" s="173"/>
      <c r="F62" s="173"/>
      <c r="G62" s="173"/>
      <c r="H62" s="173"/>
      <c r="I62" s="173"/>
      <c r="J62" s="174">
        <f>J89</f>
        <v>0</v>
      </c>
      <c r="K62" s="171"/>
      <c r="L62" s="175"/>
      <c r="S62" s="10"/>
      <c r="T62" s="10"/>
      <c r="U62" s="10"/>
      <c r="V62" s="10"/>
      <c r="W62" s="10"/>
      <c r="X62" s="10"/>
      <c r="Y62" s="10"/>
      <c r="Z62" s="10"/>
      <c r="AA62" s="10"/>
      <c r="AB62" s="10"/>
      <c r="AC62" s="10"/>
      <c r="AD62" s="10"/>
      <c r="AE62" s="10"/>
    </row>
    <row r="63" s="2" customFormat="1" ht="21.84" customHeight="1">
      <c r="A63" s="37"/>
      <c r="B63" s="38"/>
      <c r="C63" s="39"/>
      <c r="D63" s="39"/>
      <c r="E63" s="39"/>
      <c r="F63" s="39"/>
      <c r="G63" s="39"/>
      <c r="H63" s="39"/>
      <c r="I63" s="39"/>
      <c r="J63" s="39"/>
      <c r="K63" s="39"/>
      <c r="L63" s="133"/>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59"/>
      <c r="J64" s="59"/>
      <c r="K64" s="59"/>
      <c r="L64" s="133"/>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61"/>
      <c r="J68" s="61"/>
      <c r="K68" s="61"/>
      <c r="L68" s="133"/>
      <c r="S68" s="37"/>
      <c r="T68" s="37"/>
      <c r="U68" s="37"/>
      <c r="V68" s="37"/>
      <c r="W68" s="37"/>
      <c r="X68" s="37"/>
      <c r="Y68" s="37"/>
      <c r="Z68" s="37"/>
      <c r="AA68" s="37"/>
      <c r="AB68" s="37"/>
      <c r="AC68" s="37"/>
      <c r="AD68" s="37"/>
      <c r="AE68" s="37"/>
    </row>
    <row r="69" s="2" customFormat="1" ht="24.96" customHeight="1">
      <c r="A69" s="37"/>
      <c r="B69" s="38"/>
      <c r="C69" s="22" t="s">
        <v>121</v>
      </c>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39"/>
      <c r="J71" s="39"/>
      <c r="K71" s="39"/>
      <c r="L71" s="133"/>
      <c r="S71" s="37"/>
      <c r="T71" s="37"/>
      <c r="U71" s="37"/>
      <c r="V71" s="37"/>
      <c r="W71" s="37"/>
      <c r="X71" s="37"/>
      <c r="Y71" s="37"/>
      <c r="Z71" s="37"/>
      <c r="AA71" s="37"/>
      <c r="AB71" s="37"/>
      <c r="AC71" s="37"/>
      <c r="AD71" s="37"/>
      <c r="AE71" s="37"/>
    </row>
    <row r="72" s="2" customFormat="1" ht="16.5" customHeight="1">
      <c r="A72" s="37"/>
      <c r="B72" s="38"/>
      <c r="C72" s="39"/>
      <c r="D72" s="39"/>
      <c r="E72" s="159" t="str">
        <f>E7</f>
        <v>Demolice a Výstavba objektu - Zázemí cestářství Mšeno</v>
      </c>
      <c r="F72" s="31"/>
      <c r="G72" s="31"/>
      <c r="H72" s="31"/>
      <c r="I72" s="39"/>
      <c r="J72" s="39"/>
      <c r="K72" s="39"/>
      <c r="L72" s="133"/>
      <c r="S72" s="37"/>
      <c r="T72" s="37"/>
      <c r="U72" s="37"/>
      <c r="V72" s="37"/>
      <c r="W72" s="37"/>
      <c r="X72" s="37"/>
      <c r="Y72" s="37"/>
      <c r="Z72" s="37"/>
      <c r="AA72" s="37"/>
      <c r="AB72" s="37"/>
      <c r="AC72" s="37"/>
      <c r="AD72" s="37"/>
      <c r="AE72" s="37"/>
    </row>
    <row r="73" s="2" customFormat="1" ht="12" customHeight="1">
      <c r="A73" s="37"/>
      <c r="B73" s="38"/>
      <c r="C73" s="31" t="s">
        <v>92</v>
      </c>
      <c r="D73" s="39"/>
      <c r="E73" s="39"/>
      <c r="F73" s="39"/>
      <c r="G73" s="39"/>
      <c r="H73" s="39"/>
      <c r="I73" s="39"/>
      <c r="J73" s="39"/>
      <c r="K73" s="39"/>
      <c r="L73" s="133"/>
      <c r="S73" s="37"/>
      <c r="T73" s="37"/>
      <c r="U73" s="37"/>
      <c r="V73" s="37"/>
      <c r="W73" s="37"/>
      <c r="X73" s="37"/>
      <c r="Y73" s="37"/>
      <c r="Z73" s="37"/>
      <c r="AA73" s="37"/>
      <c r="AB73" s="37"/>
      <c r="AC73" s="37"/>
      <c r="AD73" s="37"/>
      <c r="AE73" s="37"/>
    </row>
    <row r="74" s="2" customFormat="1" ht="16.5" customHeight="1">
      <c r="A74" s="37"/>
      <c r="B74" s="38"/>
      <c r="C74" s="39"/>
      <c r="D74" s="39"/>
      <c r="E74" s="68" t="str">
        <f>E9</f>
        <v>VRN - Vedlejší rozpočtové ...</v>
      </c>
      <c r="F74" s="39"/>
      <c r="G74" s="39"/>
      <c r="H74" s="39"/>
      <c r="I74" s="39"/>
      <c r="J74" s="39"/>
      <c r="K74" s="39"/>
      <c r="L74" s="13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33"/>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31" t="s">
        <v>23</v>
      </c>
      <c r="J76" s="71" t="str">
        <f>IF(J12="","",J12)</f>
        <v>20.11.2024</v>
      </c>
      <c r="K76" s="39"/>
      <c r="L76" s="13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2" customFormat="1" ht="25.65" customHeight="1">
      <c r="A78" s="37"/>
      <c r="B78" s="38"/>
      <c r="C78" s="31" t="s">
        <v>25</v>
      </c>
      <c r="D78" s="39"/>
      <c r="E78" s="39"/>
      <c r="F78" s="26" t="str">
        <f>E15</f>
        <v>Krajská správa a údržba silnic SK, p.o.</v>
      </c>
      <c r="G78" s="39"/>
      <c r="H78" s="39"/>
      <c r="I78" s="31" t="s">
        <v>31</v>
      </c>
      <c r="J78" s="35" t="str">
        <f>E21</f>
        <v>KFJ, s.r.o. Kostelec nad Černými lesy</v>
      </c>
      <c r="K78" s="39"/>
      <c r="L78" s="133"/>
      <c r="S78" s="37"/>
      <c r="T78" s="37"/>
      <c r="U78" s="37"/>
      <c r="V78" s="37"/>
      <c r="W78" s="37"/>
      <c r="X78" s="37"/>
      <c r="Y78" s="37"/>
      <c r="Z78" s="37"/>
      <c r="AA78" s="37"/>
      <c r="AB78" s="37"/>
      <c r="AC78" s="37"/>
      <c r="AD78" s="37"/>
      <c r="AE78" s="37"/>
    </row>
    <row r="79" s="2" customFormat="1" ht="15.15" customHeight="1">
      <c r="A79" s="37"/>
      <c r="B79" s="38"/>
      <c r="C79" s="31" t="s">
        <v>29</v>
      </c>
      <c r="D79" s="39"/>
      <c r="E79" s="39"/>
      <c r="F79" s="26" t="str">
        <f>IF(E18="","",E18)</f>
        <v>Vyplň údaj</v>
      </c>
      <c r="G79" s="39"/>
      <c r="H79" s="39"/>
      <c r="I79" s="31" t="s">
        <v>33</v>
      </c>
      <c r="J79" s="35" t="str">
        <f>E24</f>
        <v xml:space="preserve"> </v>
      </c>
      <c r="K79" s="39"/>
      <c r="L79" s="133"/>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39"/>
      <c r="J80" s="39"/>
      <c r="K80" s="39"/>
      <c r="L80" s="133"/>
      <c r="S80" s="37"/>
      <c r="T80" s="37"/>
      <c r="U80" s="37"/>
      <c r="V80" s="37"/>
      <c r="W80" s="37"/>
      <c r="X80" s="37"/>
      <c r="Y80" s="37"/>
      <c r="Z80" s="37"/>
      <c r="AA80" s="37"/>
      <c r="AB80" s="37"/>
      <c r="AC80" s="37"/>
      <c r="AD80" s="37"/>
      <c r="AE80" s="37"/>
    </row>
    <row r="81" s="11" customFormat="1" ht="29.28" customHeight="1">
      <c r="A81" s="176"/>
      <c r="B81" s="177"/>
      <c r="C81" s="178" t="s">
        <v>122</v>
      </c>
      <c r="D81" s="179" t="s">
        <v>56</v>
      </c>
      <c r="E81" s="179" t="s">
        <v>52</v>
      </c>
      <c r="F81" s="179" t="s">
        <v>53</v>
      </c>
      <c r="G81" s="179" t="s">
        <v>123</v>
      </c>
      <c r="H81" s="179" t="s">
        <v>124</v>
      </c>
      <c r="I81" s="179" t="s">
        <v>125</v>
      </c>
      <c r="J81" s="179" t="s">
        <v>96</v>
      </c>
      <c r="K81" s="180" t="s">
        <v>126</v>
      </c>
      <c r="L81" s="181"/>
      <c r="M81" s="91" t="s">
        <v>19</v>
      </c>
      <c r="N81" s="92" t="s">
        <v>41</v>
      </c>
      <c r="O81" s="92" t="s">
        <v>127</v>
      </c>
      <c r="P81" s="92" t="s">
        <v>128</v>
      </c>
      <c r="Q81" s="92" t="s">
        <v>129</v>
      </c>
      <c r="R81" s="92" t="s">
        <v>130</v>
      </c>
      <c r="S81" s="92" t="s">
        <v>131</v>
      </c>
      <c r="T81" s="93" t="s">
        <v>132</v>
      </c>
      <c r="U81" s="176"/>
      <c r="V81" s="176"/>
      <c r="W81" s="176"/>
      <c r="X81" s="176"/>
      <c r="Y81" s="176"/>
      <c r="Z81" s="176"/>
      <c r="AA81" s="176"/>
      <c r="AB81" s="176"/>
      <c r="AC81" s="176"/>
      <c r="AD81" s="176"/>
      <c r="AE81" s="176"/>
    </row>
    <row r="82" s="2" customFormat="1" ht="22.8" customHeight="1">
      <c r="A82" s="37"/>
      <c r="B82" s="38"/>
      <c r="C82" s="98" t="s">
        <v>133</v>
      </c>
      <c r="D82" s="39"/>
      <c r="E82" s="39"/>
      <c r="F82" s="39"/>
      <c r="G82" s="39"/>
      <c r="H82" s="39"/>
      <c r="I82" s="39"/>
      <c r="J82" s="182">
        <f>BK82</f>
        <v>0</v>
      </c>
      <c r="K82" s="39"/>
      <c r="L82" s="43"/>
      <c r="M82" s="94"/>
      <c r="N82" s="183"/>
      <c r="O82" s="95"/>
      <c r="P82" s="184">
        <f>P83+P88</f>
        <v>0</v>
      </c>
      <c r="Q82" s="95"/>
      <c r="R82" s="184">
        <f>R83+R88</f>
        <v>0</v>
      </c>
      <c r="S82" s="95"/>
      <c r="T82" s="185">
        <f>T83+T88</f>
        <v>0</v>
      </c>
      <c r="U82" s="37"/>
      <c r="V82" s="37"/>
      <c r="W82" s="37"/>
      <c r="X82" s="37"/>
      <c r="Y82" s="37"/>
      <c r="Z82" s="37"/>
      <c r="AA82" s="37"/>
      <c r="AB82" s="37"/>
      <c r="AC82" s="37"/>
      <c r="AD82" s="37"/>
      <c r="AE82" s="37"/>
      <c r="AT82" s="16" t="s">
        <v>70</v>
      </c>
      <c r="AU82" s="16" t="s">
        <v>97</v>
      </c>
      <c r="BK82" s="186">
        <f>BK83+BK88</f>
        <v>0</v>
      </c>
    </row>
    <row r="83" s="12" customFormat="1" ht="25.92" customHeight="1">
      <c r="A83" s="12"/>
      <c r="B83" s="187"/>
      <c r="C83" s="188"/>
      <c r="D83" s="189" t="s">
        <v>70</v>
      </c>
      <c r="E83" s="190" t="s">
        <v>903</v>
      </c>
      <c r="F83" s="190" t="s">
        <v>88</v>
      </c>
      <c r="G83" s="188"/>
      <c r="H83" s="188"/>
      <c r="I83" s="191"/>
      <c r="J83" s="192">
        <f>BK83</f>
        <v>0</v>
      </c>
      <c r="K83" s="188"/>
      <c r="L83" s="193"/>
      <c r="M83" s="194"/>
      <c r="N83" s="195"/>
      <c r="O83" s="195"/>
      <c r="P83" s="196">
        <f>SUM(P84:P87)</f>
        <v>0</v>
      </c>
      <c r="Q83" s="195"/>
      <c r="R83" s="196">
        <f>SUM(R84:R87)</f>
        <v>0</v>
      </c>
      <c r="S83" s="195"/>
      <c r="T83" s="197">
        <f>SUM(T84:T87)</f>
        <v>0</v>
      </c>
      <c r="U83" s="12"/>
      <c r="V83" s="12"/>
      <c r="W83" s="12"/>
      <c r="X83" s="12"/>
      <c r="Y83" s="12"/>
      <c r="Z83" s="12"/>
      <c r="AA83" s="12"/>
      <c r="AB83" s="12"/>
      <c r="AC83" s="12"/>
      <c r="AD83" s="12"/>
      <c r="AE83" s="12"/>
      <c r="AR83" s="198" t="s">
        <v>79</v>
      </c>
      <c r="AT83" s="199" t="s">
        <v>70</v>
      </c>
      <c r="AU83" s="199" t="s">
        <v>71</v>
      </c>
      <c r="AY83" s="198" t="s">
        <v>136</v>
      </c>
      <c r="BK83" s="200">
        <f>SUM(BK84:BK87)</f>
        <v>0</v>
      </c>
    </row>
    <row r="84" s="2" customFormat="1" ht="16.5" customHeight="1">
      <c r="A84" s="37"/>
      <c r="B84" s="38"/>
      <c r="C84" s="203" t="s">
        <v>79</v>
      </c>
      <c r="D84" s="203" t="s">
        <v>138</v>
      </c>
      <c r="E84" s="204" t="s">
        <v>1292</v>
      </c>
      <c r="F84" s="205" t="s">
        <v>1293</v>
      </c>
      <c r="G84" s="206" t="s">
        <v>996</v>
      </c>
      <c r="H84" s="207">
        <v>1</v>
      </c>
      <c r="I84" s="208"/>
      <c r="J84" s="209">
        <f>ROUND(I84*H84,2)</f>
        <v>0</v>
      </c>
      <c r="K84" s="205" t="s">
        <v>19</v>
      </c>
      <c r="L84" s="43"/>
      <c r="M84" s="210" t="s">
        <v>19</v>
      </c>
      <c r="N84" s="211" t="s">
        <v>42</v>
      </c>
      <c r="O84" s="83"/>
      <c r="P84" s="212">
        <f>O84*H84</f>
        <v>0</v>
      </c>
      <c r="Q84" s="212">
        <v>0</v>
      </c>
      <c r="R84" s="212">
        <f>Q84*H84</f>
        <v>0</v>
      </c>
      <c r="S84" s="212">
        <v>0</v>
      </c>
      <c r="T84" s="213">
        <f>S84*H84</f>
        <v>0</v>
      </c>
      <c r="U84" s="37"/>
      <c r="V84" s="37"/>
      <c r="W84" s="37"/>
      <c r="X84" s="37"/>
      <c r="Y84" s="37"/>
      <c r="Z84" s="37"/>
      <c r="AA84" s="37"/>
      <c r="AB84" s="37"/>
      <c r="AC84" s="37"/>
      <c r="AD84" s="37"/>
      <c r="AE84" s="37"/>
      <c r="AR84" s="214" t="s">
        <v>143</v>
      </c>
      <c r="AT84" s="214" t="s">
        <v>138</v>
      </c>
      <c r="AU84" s="214" t="s">
        <v>79</v>
      </c>
      <c r="AY84" s="16" t="s">
        <v>136</v>
      </c>
      <c r="BE84" s="215">
        <f>IF(N84="základní",J84,0)</f>
        <v>0</v>
      </c>
      <c r="BF84" s="215">
        <f>IF(N84="snížená",J84,0)</f>
        <v>0</v>
      </c>
      <c r="BG84" s="215">
        <f>IF(N84="zákl. přenesená",J84,0)</f>
        <v>0</v>
      </c>
      <c r="BH84" s="215">
        <f>IF(N84="sníž. přenesená",J84,0)</f>
        <v>0</v>
      </c>
      <c r="BI84" s="215">
        <f>IF(N84="nulová",J84,0)</f>
        <v>0</v>
      </c>
      <c r="BJ84" s="16" t="s">
        <v>79</v>
      </c>
      <c r="BK84" s="215">
        <f>ROUND(I84*H84,2)</f>
        <v>0</v>
      </c>
      <c r="BL84" s="16" t="s">
        <v>143</v>
      </c>
      <c r="BM84" s="214" t="s">
        <v>81</v>
      </c>
    </row>
    <row r="85" s="2" customFormat="1" ht="16.5" customHeight="1">
      <c r="A85" s="37"/>
      <c r="B85" s="38"/>
      <c r="C85" s="203" t="s">
        <v>81</v>
      </c>
      <c r="D85" s="203" t="s">
        <v>138</v>
      </c>
      <c r="E85" s="204" t="s">
        <v>1294</v>
      </c>
      <c r="F85" s="205" t="s">
        <v>1295</v>
      </c>
      <c r="G85" s="206" t="s">
        <v>996</v>
      </c>
      <c r="H85" s="207">
        <v>1</v>
      </c>
      <c r="I85" s="208"/>
      <c r="J85" s="209">
        <f>ROUND(I85*H85,2)</f>
        <v>0</v>
      </c>
      <c r="K85" s="205" t="s">
        <v>19</v>
      </c>
      <c r="L85" s="43"/>
      <c r="M85" s="210" t="s">
        <v>19</v>
      </c>
      <c r="N85" s="211" t="s">
        <v>42</v>
      </c>
      <c r="O85" s="83"/>
      <c r="P85" s="212">
        <f>O85*H85</f>
        <v>0</v>
      </c>
      <c r="Q85" s="212">
        <v>0</v>
      </c>
      <c r="R85" s="212">
        <f>Q85*H85</f>
        <v>0</v>
      </c>
      <c r="S85" s="212">
        <v>0</v>
      </c>
      <c r="T85" s="213">
        <f>S85*H85</f>
        <v>0</v>
      </c>
      <c r="U85" s="37"/>
      <c r="V85" s="37"/>
      <c r="W85" s="37"/>
      <c r="X85" s="37"/>
      <c r="Y85" s="37"/>
      <c r="Z85" s="37"/>
      <c r="AA85" s="37"/>
      <c r="AB85" s="37"/>
      <c r="AC85" s="37"/>
      <c r="AD85" s="37"/>
      <c r="AE85" s="37"/>
      <c r="AR85" s="214" t="s">
        <v>143</v>
      </c>
      <c r="AT85" s="214" t="s">
        <v>138</v>
      </c>
      <c r="AU85" s="214" t="s">
        <v>79</v>
      </c>
      <c r="AY85" s="16" t="s">
        <v>136</v>
      </c>
      <c r="BE85" s="215">
        <f>IF(N85="základní",J85,0)</f>
        <v>0</v>
      </c>
      <c r="BF85" s="215">
        <f>IF(N85="snížená",J85,0)</f>
        <v>0</v>
      </c>
      <c r="BG85" s="215">
        <f>IF(N85="zákl. přenesená",J85,0)</f>
        <v>0</v>
      </c>
      <c r="BH85" s="215">
        <f>IF(N85="sníž. přenesená",J85,0)</f>
        <v>0</v>
      </c>
      <c r="BI85" s="215">
        <f>IF(N85="nulová",J85,0)</f>
        <v>0</v>
      </c>
      <c r="BJ85" s="16" t="s">
        <v>79</v>
      </c>
      <c r="BK85" s="215">
        <f>ROUND(I85*H85,2)</f>
        <v>0</v>
      </c>
      <c r="BL85" s="16" t="s">
        <v>143</v>
      </c>
      <c r="BM85" s="214" t="s">
        <v>143</v>
      </c>
    </row>
    <row r="86" s="2" customFormat="1" ht="16.5" customHeight="1">
      <c r="A86" s="37"/>
      <c r="B86" s="38"/>
      <c r="C86" s="203" t="s">
        <v>143</v>
      </c>
      <c r="D86" s="203" t="s">
        <v>138</v>
      </c>
      <c r="E86" s="204" t="s">
        <v>1296</v>
      </c>
      <c r="F86" s="205" t="s">
        <v>1297</v>
      </c>
      <c r="G86" s="206" t="s">
        <v>996</v>
      </c>
      <c r="H86" s="207">
        <v>2</v>
      </c>
      <c r="I86" s="208"/>
      <c r="J86" s="209">
        <f>ROUND(I86*H86,2)</f>
        <v>0</v>
      </c>
      <c r="K86" s="205" t="s">
        <v>19</v>
      </c>
      <c r="L86" s="43"/>
      <c r="M86" s="210" t="s">
        <v>19</v>
      </c>
      <c r="N86" s="211" t="s">
        <v>42</v>
      </c>
      <c r="O86" s="83"/>
      <c r="P86" s="212">
        <f>O86*H86</f>
        <v>0</v>
      </c>
      <c r="Q86" s="212">
        <v>0</v>
      </c>
      <c r="R86" s="212">
        <f>Q86*H86</f>
        <v>0</v>
      </c>
      <c r="S86" s="212">
        <v>0</v>
      </c>
      <c r="T86" s="213">
        <f>S86*H86</f>
        <v>0</v>
      </c>
      <c r="U86" s="37"/>
      <c r="V86" s="37"/>
      <c r="W86" s="37"/>
      <c r="X86" s="37"/>
      <c r="Y86" s="37"/>
      <c r="Z86" s="37"/>
      <c r="AA86" s="37"/>
      <c r="AB86" s="37"/>
      <c r="AC86" s="37"/>
      <c r="AD86" s="37"/>
      <c r="AE86" s="37"/>
      <c r="AR86" s="214" t="s">
        <v>143</v>
      </c>
      <c r="AT86" s="214" t="s">
        <v>138</v>
      </c>
      <c r="AU86" s="214" t="s">
        <v>79</v>
      </c>
      <c r="AY86" s="16" t="s">
        <v>136</v>
      </c>
      <c r="BE86" s="215">
        <f>IF(N86="základní",J86,0)</f>
        <v>0</v>
      </c>
      <c r="BF86" s="215">
        <f>IF(N86="snížená",J86,0)</f>
        <v>0</v>
      </c>
      <c r="BG86" s="215">
        <f>IF(N86="zákl. přenesená",J86,0)</f>
        <v>0</v>
      </c>
      <c r="BH86" s="215">
        <f>IF(N86="sníž. přenesená",J86,0)</f>
        <v>0</v>
      </c>
      <c r="BI86" s="215">
        <f>IF(N86="nulová",J86,0)</f>
        <v>0</v>
      </c>
      <c r="BJ86" s="16" t="s">
        <v>79</v>
      </c>
      <c r="BK86" s="215">
        <f>ROUND(I86*H86,2)</f>
        <v>0</v>
      </c>
      <c r="BL86" s="16" t="s">
        <v>143</v>
      </c>
      <c r="BM86" s="214" t="s">
        <v>153</v>
      </c>
    </row>
    <row r="87" s="2" customFormat="1" ht="16.5" customHeight="1">
      <c r="A87" s="37"/>
      <c r="B87" s="38"/>
      <c r="C87" s="203" t="s">
        <v>159</v>
      </c>
      <c r="D87" s="203" t="s">
        <v>138</v>
      </c>
      <c r="E87" s="204" t="s">
        <v>1120</v>
      </c>
      <c r="F87" s="205" t="s">
        <v>1298</v>
      </c>
      <c r="G87" s="206" t="s">
        <v>996</v>
      </c>
      <c r="H87" s="207">
        <v>1</v>
      </c>
      <c r="I87" s="208"/>
      <c r="J87" s="209">
        <f>ROUND(I87*H87,2)</f>
        <v>0</v>
      </c>
      <c r="K87" s="205" t="s">
        <v>19</v>
      </c>
      <c r="L87" s="43"/>
      <c r="M87" s="210" t="s">
        <v>19</v>
      </c>
      <c r="N87" s="211" t="s">
        <v>42</v>
      </c>
      <c r="O87" s="83"/>
      <c r="P87" s="212">
        <f>O87*H87</f>
        <v>0</v>
      </c>
      <c r="Q87" s="212">
        <v>0</v>
      </c>
      <c r="R87" s="212">
        <f>Q87*H87</f>
        <v>0</v>
      </c>
      <c r="S87" s="212">
        <v>0</v>
      </c>
      <c r="T87" s="213">
        <f>S87*H87</f>
        <v>0</v>
      </c>
      <c r="U87" s="37"/>
      <c r="V87" s="37"/>
      <c r="W87" s="37"/>
      <c r="X87" s="37"/>
      <c r="Y87" s="37"/>
      <c r="Z87" s="37"/>
      <c r="AA87" s="37"/>
      <c r="AB87" s="37"/>
      <c r="AC87" s="37"/>
      <c r="AD87" s="37"/>
      <c r="AE87" s="37"/>
      <c r="AR87" s="214" t="s">
        <v>143</v>
      </c>
      <c r="AT87" s="214" t="s">
        <v>138</v>
      </c>
      <c r="AU87" s="214" t="s">
        <v>79</v>
      </c>
      <c r="AY87" s="16" t="s">
        <v>136</v>
      </c>
      <c r="BE87" s="215">
        <f>IF(N87="základní",J87,0)</f>
        <v>0</v>
      </c>
      <c r="BF87" s="215">
        <f>IF(N87="snížená",J87,0)</f>
        <v>0</v>
      </c>
      <c r="BG87" s="215">
        <f>IF(N87="zákl. přenesená",J87,0)</f>
        <v>0</v>
      </c>
      <c r="BH87" s="215">
        <f>IF(N87="sníž. přenesená",J87,0)</f>
        <v>0</v>
      </c>
      <c r="BI87" s="215">
        <f>IF(N87="nulová",J87,0)</f>
        <v>0</v>
      </c>
      <c r="BJ87" s="16" t="s">
        <v>79</v>
      </c>
      <c r="BK87" s="215">
        <f>ROUND(I87*H87,2)</f>
        <v>0</v>
      </c>
      <c r="BL87" s="16" t="s">
        <v>143</v>
      </c>
      <c r="BM87" s="214" t="s">
        <v>157</v>
      </c>
    </row>
    <row r="88" s="12" customFormat="1" ht="25.92" customHeight="1">
      <c r="A88" s="12"/>
      <c r="B88" s="187"/>
      <c r="C88" s="188"/>
      <c r="D88" s="189" t="s">
        <v>70</v>
      </c>
      <c r="E88" s="190" t="s">
        <v>88</v>
      </c>
      <c r="F88" s="190" t="s">
        <v>1299</v>
      </c>
      <c r="G88" s="188"/>
      <c r="H88" s="188"/>
      <c r="I88" s="191"/>
      <c r="J88" s="192">
        <f>BK88</f>
        <v>0</v>
      </c>
      <c r="K88" s="188"/>
      <c r="L88" s="193"/>
      <c r="M88" s="194"/>
      <c r="N88" s="195"/>
      <c r="O88" s="195"/>
      <c r="P88" s="196">
        <f>P89</f>
        <v>0</v>
      </c>
      <c r="Q88" s="195"/>
      <c r="R88" s="196">
        <f>R89</f>
        <v>0</v>
      </c>
      <c r="S88" s="195"/>
      <c r="T88" s="197">
        <f>T89</f>
        <v>0</v>
      </c>
      <c r="U88" s="12"/>
      <c r="V88" s="12"/>
      <c r="W88" s="12"/>
      <c r="X88" s="12"/>
      <c r="Y88" s="12"/>
      <c r="Z88" s="12"/>
      <c r="AA88" s="12"/>
      <c r="AB88" s="12"/>
      <c r="AC88" s="12"/>
      <c r="AD88" s="12"/>
      <c r="AE88" s="12"/>
      <c r="AR88" s="198" t="s">
        <v>159</v>
      </c>
      <c r="AT88" s="199" t="s">
        <v>70</v>
      </c>
      <c r="AU88" s="199" t="s">
        <v>71</v>
      </c>
      <c r="AY88" s="198" t="s">
        <v>136</v>
      </c>
      <c r="BK88" s="200">
        <f>BK89</f>
        <v>0</v>
      </c>
    </row>
    <row r="89" s="12" customFormat="1" ht="22.8" customHeight="1">
      <c r="A89" s="12"/>
      <c r="B89" s="187"/>
      <c r="C89" s="188"/>
      <c r="D89" s="189" t="s">
        <v>70</v>
      </c>
      <c r="E89" s="201" t="s">
        <v>1300</v>
      </c>
      <c r="F89" s="201" t="s">
        <v>1301</v>
      </c>
      <c r="G89" s="188"/>
      <c r="H89" s="188"/>
      <c r="I89" s="191"/>
      <c r="J89" s="202">
        <f>BK89</f>
        <v>0</v>
      </c>
      <c r="K89" s="188"/>
      <c r="L89" s="193"/>
      <c r="M89" s="194"/>
      <c r="N89" s="195"/>
      <c r="O89" s="195"/>
      <c r="P89" s="196">
        <f>SUM(P90:P92)</f>
        <v>0</v>
      </c>
      <c r="Q89" s="195"/>
      <c r="R89" s="196">
        <f>SUM(R90:R92)</f>
        <v>0</v>
      </c>
      <c r="S89" s="195"/>
      <c r="T89" s="197">
        <f>SUM(T90:T92)</f>
        <v>0</v>
      </c>
      <c r="U89" s="12"/>
      <c r="V89" s="12"/>
      <c r="W89" s="12"/>
      <c r="X89" s="12"/>
      <c r="Y89" s="12"/>
      <c r="Z89" s="12"/>
      <c r="AA89" s="12"/>
      <c r="AB89" s="12"/>
      <c r="AC89" s="12"/>
      <c r="AD89" s="12"/>
      <c r="AE89" s="12"/>
      <c r="AR89" s="198" t="s">
        <v>159</v>
      </c>
      <c r="AT89" s="199" t="s">
        <v>70</v>
      </c>
      <c r="AU89" s="199" t="s">
        <v>79</v>
      </c>
      <c r="AY89" s="198" t="s">
        <v>136</v>
      </c>
      <c r="BK89" s="200">
        <f>SUM(BK90:BK92)</f>
        <v>0</v>
      </c>
    </row>
    <row r="90" s="2" customFormat="1" ht="16.5" customHeight="1">
      <c r="A90" s="37"/>
      <c r="B90" s="38"/>
      <c r="C90" s="203" t="s">
        <v>153</v>
      </c>
      <c r="D90" s="203" t="s">
        <v>138</v>
      </c>
      <c r="E90" s="204" t="s">
        <v>1302</v>
      </c>
      <c r="F90" s="205" t="s">
        <v>1301</v>
      </c>
      <c r="G90" s="206" t="s">
        <v>1303</v>
      </c>
      <c r="H90" s="207">
        <v>4</v>
      </c>
      <c r="I90" s="208"/>
      <c r="J90" s="209">
        <f>ROUND(I90*H90,2)</f>
        <v>0</v>
      </c>
      <c r="K90" s="205" t="s">
        <v>629</v>
      </c>
      <c r="L90" s="43"/>
      <c r="M90" s="210" t="s">
        <v>19</v>
      </c>
      <c r="N90" s="211" t="s">
        <v>42</v>
      </c>
      <c r="O90" s="83"/>
      <c r="P90" s="212">
        <f>O90*H90</f>
        <v>0</v>
      </c>
      <c r="Q90" s="212">
        <v>0</v>
      </c>
      <c r="R90" s="212">
        <f>Q90*H90</f>
        <v>0</v>
      </c>
      <c r="S90" s="212">
        <v>0</v>
      </c>
      <c r="T90" s="213">
        <f>S90*H90</f>
        <v>0</v>
      </c>
      <c r="U90" s="37"/>
      <c r="V90" s="37"/>
      <c r="W90" s="37"/>
      <c r="X90" s="37"/>
      <c r="Y90" s="37"/>
      <c r="Z90" s="37"/>
      <c r="AA90" s="37"/>
      <c r="AB90" s="37"/>
      <c r="AC90" s="37"/>
      <c r="AD90" s="37"/>
      <c r="AE90" s="37"/>
      <c r="AR90" s="214" t="s">
        <v>143</v>
      </c>
      <c r="AT90" s="214" t="s">
        <v>138</v>
      </c>
      <c r="AU90" s="214" t="s">
        <v>81</v>
      </c>
      <c r="AY90" s="16" t="s">
        <v>136</v>
      </c>
      <c r="BE90" s="215">
        <f>IF(N90="základní",J90,0)</f>
        <v>0</v>
      </c>
      <c r="BF90" s="215">
        <f>IF(N90="snížená",J90,0)</f>
        <v>0</v>
      </c>
      <c r="BG90" s="215">
        <f>IF(N90="zákl. přenesená",J90,0)</f>
        <v>0</v>
      </c>
      <c r="BH90" s="215">
        <f>IF(N90="sníž. přenesená",J90,0)</f>
        <v>0</v>
      </c>
      <c r="BI90" s="215">
        <f>IF(N90="nulová",J90,0)</f>
        <v>0</v>
      </c>
      <c r="BJ90" s="16" t="s">
        <v>79</v>
      </c>
      <c r="BK90" s="215">
        <f>ROUND(I90*H90,2)</f>
        <v>0</v>
      </c>
      <c r="BL90" s="16" t="s">
        <v>143</v>
      </c>
      <c r="BM90" s="214" t="s">
        <v>162</v>
      </c>
    </row>
    <row r="91" s="2" customFormat="1">
      <c r="A91" s="37"/>
      <c r="B91" s="38"/>
      <c r="C91" s="39"/>
      <c r="D91" s="216" t="s">
        <v>144</v>
      </c>
      <c r="E91" s="39"/>
      <c r="F91" s="217" t="s">
        <v>1304</v>
      </c>
      <c r="G91" s="39"/>
      <c r="H91" s="39"/>
      <c r="I91" s="218"/>
      <c r="J91" s="39"/>
      <c r="K91" s="39"/>
      <c r="L91" s="43"/>
      <c r="M91" s="219"/>
      <c r="N91" s="220"/>
      <c r="O91" s="83"/>
      <c r="P91" s="83"/>
      <c r="Q91" s="83"/>
      <c r="R91" s="83"/>
      <c r="S91" s="83"/>
      <c r="T91" s="84"/>
      <c r="U91" s="37"/>
      <c r="V91" s="37"/>
      <c r="W91" s="37"/>
      <c r="X91" s="37"/>
      <c r="Y91" s="37"/>
      <c r="Z91" s="37"/>
      <c r="AA91" s="37"/>
      <c r="AB91" s="37"/>
      <c r="AC91" s="37"/>
      <c r="AD91" s="37"/>
      <c r="AE91" s="37"/>
      <c r="AT91" s="16" t="s">
        <v>144</v>
      </c>
      <c r="AU91" s="16" t="s">
        <v>81</v>
      </c>
    </row>
    <row r="92" s="2" customFormat="1">
      <c r="A92" s="37"/>
      <c r="B92" s="38"/>
      <c r="C92" s="39"/>
      <c r="D92" s="221" t="s">
        <v>182</v>
      </c>
      <c r="E92" s="39"/>
      <c r="F92" s="222" t="s">
        <v>1305</v>
      </c>
      <c r="G92" s="39"/>
      <c r="H92" s="39"/>
      <c r="I92" s="218"/>
      <c r="J92" s="39"/>
      <c r="K92" s="39"/>
      <c r="L92" s="43"/>
      <c r="M92" s="223"/>
      <c r="N92" s="224"/>
      <c r="O92" s="225"/>
      <c r="P92" s="225"/>
      <c r="Q92" s="225"/>
      <c r="R92" s="225"/>
      <c r="S92" s="225"/>
      <c r="T92" s="226"/>
      <c r="U92" s="37"/>
      <c r="V92" s="37"/>
      <c r="W92" s="37"/>
      <c r="X92" s="37"/>
      <c r="Y92" s="37"/>
      <c r="Z92" s="37"/>
      <c r="AA92" s="37"/>
      <c r="AB92" s="37"/>
      <c r="AC92" s="37"/>
      <c r="AD92" s="37"/>
      <c r="AE92" s="37"/>
      <c r="AT92" s="16" t="s">
        <v>182</v>
      </c>
      <c r="AU92" s="16" t="s">
        <v>81</v>
      </c>
    </row>
    <row r="93" s="2" customFormat="1" ht="6.96" customHeight="1">
      <c r="A93" s="37"/>
      <c r="B93" s="58"/>
      <c r="C93" s="59"/>
      <c r="D93" s="59"/>
      <c r="E93" s="59"/>
      <c r="F93" s="59"/>
      <c r="G93" s="59"/>
      <c r="H93" s="59"/>
      <c r="I93" s="59"/>
      <c r="J93" s="59"/>
      <c r="K93" s="59"/>
      <c r="L93" s="43"/>
      <c r="M93" s="37"/>
      <c r="O93" s="37"/>
      <c r="P93" s="37"/>
      <c r="Q93" s="37"/>
      <c r="R93" s="37"/>
      <c r="S93" s="37"/>
      <c r="T93" s="37"/>
      <c r="U93" s="37"/>
      <c r="V93" s="37"/>
      <c r="W93" s="37"/>
      <c r="X93" s="37"/>
      <c r="Y93" s="37"/>
      <c r="Z93" s="37"/>
      <c r="AA93" s="37"/>
      <c r="AB93" s="37"/>
      <c r="AC93" s="37"/>
      <c r="AD93" s="37"/>
      <c r="AE93" s="37"/>
    </row>
  </sheetData>
  <sheetProtection sheet="1" autoFilter="0" formatColumns="0" formatRows="0" objects="1" scenarios="1" spinCount="100000" saltValue="W9yVm5r30cHZKLV3Mfg//kVbrLmw2/o/7nJPxKlg1O9tF/IdcUQetRbdMjv5bH622GSe0NXuxAnduwUc96iJ3A==" hashValue="kGDSZMUF9VmIIdS15Y/e9PS7fWm8onjYh1aurvQgqI03cx4caNbcgDOWlodMUqQbKv3McLB/bPPbFODCF0cWWg==" algorithmName="SHA-512" password="CC35"/>
  <autoFilter ref="C81:K92"/>
  <mergeCells count="9">
    <mergeCell ref="E7:H7"/>
    <mergeCell ref="E9:H9"/>
    <mergeCell ref="E18:H18"/>
    <mergeCell ref="E27:H27"/>
    <mergeCell ref="E48:H48"/>
    <mergeCell ref="E50:H50"/>
    <mergeCell ref="E72:H72"/>
    <mergeCell ref="E74:H74"/>
    <mergeCell ref="L2:V2"/>
  </mergeCells>
  <hyperlinks>
    <hyperlink ref="F91" r:id="rId1" display="https://podminky.urs.cz/item/CS_URS_2024_02/030001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42" customWidth="1"/>
    <col min="2" max="2" width="1.667969" style="242" customWidth="1"/>
    <col min="3" max="4" width="5" style="242" customWidth="1"/>
    <col min="5" max="5" width="11.66016" style="242" customWidth="1"/>
    <col min="6" max="6" width="9.160156" style="242" customWidth="1"/>
    <col min="7" max="7" width="5" style="242" customWidth="1"/>
    <col min="8" max="8" width="77.83203" style="242" customWidth="1"/>
    <col min="9" max="10" width="20" style="242" customWidth="1"/>
    <col min="11" max="11" width="1.667969" style="242" customWidth="1"/>
  </cols>
  <sheetData>
    <row r="1" s="1" customFormat="1" ht="37.5" customHeight="1"/>
    <row r="2" s="1" customFormat="1" ht="7.5" customHeight="1">
      <c r="B2" s="243"/>
      <c r="C2" s="244"/>
      <c r="D2" s="244"/>
      <c r="E2" s="244"/>
      <c r="F2" s="244"/>
      <c r="G2" s="244"/>
      <c r="H2" s="244"/>
      <c r="I2" s="244"/>
      <c r="J2" s="244"/>
      <c r="K2" s="245"/>
    </row>
    <row r="3" s="13" customFormat="1" ht="45" customHeight="1">
      <c r="B3" s="246"/>
      <c r="C3" s="247" t="s">
        <v>1306</v>
      </c>
      <c r="D3" s="247"/>
      <c r="E3" s="247"/>
      <c r="F3" s="247"/>
      <c r="G3" s="247"/>
      <c r="H3" s="247"/>
      <c r="I3" s="247"/>
      <c r="J3" s="247"/>
      <c r="K3" s="248"/>
    </row>
    <row r="4" s="1" customFormat="1" ht="25.5" customHeight="1">
      <c r="B4" s="249"/>
      <c r="C4" s="250" t="s">
        <v>1307</v>
      </c>
      <c r="D4" s="250"/>
      <c r="E4" s="250"/>
      <c r="F4" s="250"/>
      <c r="G4" s="250"/>
      <c r="H4" s="250"/>
      <c r="I4" s="250"/>
      <c r="J4" s="250"/>
      <c r="K4" s="251"/>
    </row>
    <row r="5" s="1" customFormat="1" ht="5.25" customHeight="1">
      <c r="B5" s="249"/>
      <c r="C5" s="252"/>
      <c r="D5" s="252"/>
      <c r="E5" s="252"/>
      <c r="F5" s="252"/>
      <c r="G5" s="252"/>
      <c r="H5" s="252"/>
      <c r="I5" s="252"/>
      <c r="J5" s="252"/>
      <c r="K5" s="251"/>
    </row>
    <row r="6" s="1" customFormat="1" ht="15" customHeight="1">
      <c r="B6" s="249"/>
      <c r="C6" s="253" t="s">
        <v>1308</v>
      </c>
      <c r="D6" s="253"/>
      <c r="E6" s="253"/>
      <c r="F6" s="253"/>
      <c r="G6" s="253"/>
      <c r="H6" s="253"/>
      <c r="I6" s="253"/>
      <c r="J6" s="253"/>
      <c r="K6" s="251"/>
    </row>
    <row r="7" s="1" customFormat="1" ht="15" customHeight="1">
      <c r="B7" s="254"/>
      <c r="C7" s="253" t="s">
        <v>1309</v>
      </c>
      <c r="D7" s="253"/>
      <c r="E7" s="253"/>
      <c r="F7" s="253"/>
      <c r="G7" s="253"/>
      <c r="H7" s="253"/>
      <c r="I7" s="253"/>
      <c r="J7" s="253"/>
      <c r="K7" s="251"/>
    </row>
    <row r="8" s="1" customFormat="1" ht="12.75" customHeight="1">
      <c r="B8" s="254"/>
      <c r="C8" s="253"/>
      <c r="D8" s="253"/>
      <c r="E8" s="253"/>
      <c r="F8" s="253"/>
      <c r="G8" s="253"/>
      <c r="H8" s="253"/>
      <c r="I8" s="253"/>
      <c r="J8" s="253"/>
      <c r="K8" s="251"/>
    </row>
    <row r="9" s="1" customFormat="1" ht="15" customHeight="1">
      <c r="B9" s="254"/>
      <c r="C9" s="253" t="s">
        <v>1310</v>
      </c>
      <c r="D9" s="253"/>
      <c r="E9" s="253"/>
      <c r="F9" s="253"/>
      <c r="G9" s="253"/>
      <c r="H9" s="253"/>
      <c r="I9" s="253"/>
      <c r="J9" s="253"/>
      <c r="K9" s="251"/>
    </row>
    <row r="10" s="1" customFormat="1" ht="15" customHeight="1">
      <c r="B10" s="254"/>
      <c r="C10" s="253"/>
      <c r="D10" s="253" t="s">
        <v>1311</v>
      </c>
      <c r="E10" s="253"/>
      <c r="F10" s="253"/>
      <c r="G10" s="253"/>
      <c r="H10" s="253"/>
      <c r="I10" s="253"/>
      <c r="J10" s="253"/>
      <c r="K10" s="251"/>
    </row>
    <row r="11" s="1" customFormat="1" ht="15" customHeight="1">
      <c r="B11" s="254"/>
      <c r="C11" s="255"/>
      <c r="D11" s="253" t="s">
        <v>1312</v>
      </c>
      <c r="E11" s="253"/>
      <c r="F11" s="253"/>
      <c r="G11" s="253"/>
      <c r="H11" s="253"/>
      <c r="I11" s="253"/>
      <c r="J11" s="253"/>
      <c r="K11" s="251"/>
    </row>
    <row r="12" s="1" customFormat="1" ht="15" customHeight="1">
      <c r="B12" s="254"/>
      <c r="C12" s="255"/>
      <c r="D12" s="253"/>
      <c r="E12" s="253"/>
      <c r="F12" s="253"/>
      <c r="G12" s="253"/>
      <c r="H12" s="253"/>
      <c r="I12" s="253"/>
      <c r="J12" s="253"/>
      <c r="K12" s="251"/>
    </row>
    <row r="13" s="1" customFormat="1" ht="15" customHeight="1">
      <c r="B13" s="254"/>
      <c r="C13" s="255"/>
      <c r="D13" s="256" t="s">
        <v>1313</v>
      </c>
      <c r="E13" s="253"/>
      <c r="F13" s="253"/>
      <c r="G13" s="253"/>
      <c r="H13" s="253"/>
      <c r="I13" s="253"/>
      <c r="J13" s="253"/>
      <c r="K13" s="251"/>
    </row>
    <row r="14" s="1" customFormat="1" ht="12.75" customHeight="1">
      <c r="B14" s="254"/>
      <c r="C14" s="255"/>
      <c r="D14" s="255"/>
      <c r="E14" s="255"/>
      <c r="F14" s="255"/>
      <c r="G14" s="255"/>
      <c r="H14" s="255"/>
      <c r="I14" s="255"/>
      <c r="J14" s="255"/>
      <c r="K14" s="251"/>
    </row>
    <row r="15" s="1" customFormat="1" ht="15" customHeight="1">
      <c r="B15" s="254"/>
      <c r="C15" s="255"/>
      <c r="D15" s="253" t="s">
        <v>1314</v>
      </c>
      <c r="E15" s="253"/>
      <c r="F15" s="253"/>
      <c r="G15" s="253"/>
      <c r="H15" s="253"/>
      <c r="I15" s="253"/>
      <c r="J15" s="253"/>
      <c r="K15" s="251"/>
    </row>
    <row r="16" s="1" customFormat="1" ht="15" customHeight="1">
      <c r="B16" s="254"/>
      <c r="C16" s="255"/>
      <c r="D16" s="253" t="s">
        <v>1315</v>
      </c>
      <c r="E16" s="253"/>
      <c r="F16" s="253"/>
      <c r="G16" s="253"/>
      <c r="H16" s="253"/>
      <c r="I16" s="253"/>
      <c r="J16" s="253"/>
      <c r="K16" s="251"/>
    </row>
    <row r="17" s="1" customFormat="1" ht="15" customHeight="1">
      <c r="B17" s="254"/>
      <c r="C17" s="255"/>
      <c r="D17" s="253" t="s">
        <v>1316</v>
      </c>
      <c r="E17" s="253"/>
      <c r="F17" s="253"/>
      <c r="G17" s="253"/>
      <c r="H17" s="253"/>
      <c r="I17" s="253"/>
      <c r="J17" s="253"/>
      <c r="K17" s="251"/>
    </row>
    <row r="18" s="1" customFormat="1" ht="15" customHeight="1">
      <c r="B18" s="254"/>
      <c r="C18" s="255"/>
      <c r="D18" s="255"/>
      <c r="E18" s="257" t="s">
        <v>78</v>
      </c>
      <c r="F18" s="253" t="s">
        <v>1317</v>
      </c>
      <c r="G18" s="253"/>
      <c r="H18" s="253"/>
      <c r="I18" s="253"/>
      <c r="J18" s="253"/>
      <c r="K18" s="251"/>
    </row>
    <row r="19" s="1" customFormat="1" ht="15" customHeight="1">
      <c r="B19" s="254"/>
      <c r="C19" s="255"/>
      <c r="D19" s="255"/>
      <c r="E19" s="257" t="s">
        <v>1318</v>
      </c>
      <c r="F19" s="253" t="s">
        <v>1319</v>
      </c>
      <c r="G19" s="253"/>
      <c r="H19" s="253"/>
      <c r="I19" s="253"/>
      <c r="J19" s="253"/>
      <c r="K19" s="251"/>
    </row>
    <row r="20" s="1" customFormat="1" ht="15" customHeight="1">
      <c r="B20" s="254"/>
      <c r="C20" s="255"/>
      <c r="D20" s="255"/>
      <c r="E20" s="257" t="s">
        <v>1320</v>
      </c>
      <c r="F20" s="253" t="s">
        <v>1321</v>
      </c>
      <c r="G20" s="253"/>
      <c r="H20" s="253"/>
      <c r="I20" s="253"/>
      <c r="J20" s="253"/>
      <c r="K20" s="251"/>
    </row>
    <row r="21" s="1" customFormat="1" ht="15" customHeight="1">
      <c r="B21" s="254"/>
      <c r="C21" s="255"/>
      <c r="D21" s="255"/>
      <c r="E21" s="257" t="s">
        <v>1322</v>
      </c>
      <c r="F21" s="253" t="s">
        <v>1323</v>
      </c>
      <c r="G21" s="253"/>
      <c r="H21" s="253"/>
      <c r="I21" s="253"/>
      <c r="J21" s="253"/>
      <c r="K21" s="251"/>
    </row>
    <row r="22" s="1" customFormat="1" ht="15" customHeight="1">
      <c r="B22" s="254"/>
      <c r="C22" s="255"/>
      <c r="D22" s="255"/>
      <c r="E22" s="257" t="s">
        <v>1324</v>
      </c>
      <c r="F22" s="253" t="s">
        <v>1325</v>
      </c>
      <c r="G22" s="253"/>
      <c r="H22" s="253"/>
      <c r="I22" s="253"/>
      <c r="J22" s="253"/>
      <c r="K22" s="251"/>
    </row>
    <row r="23" s="1" customFormat="1" ht="15" customHeight="1">
      <c r="B23" s="254"/>
      <c r="C23" s="255"/>
      <c r="D23" s="255"/>
      <c r="E23" s="257" t="s">
        <v>1326</v>
      </c>
      <c r="F23" s="253" t="s">
        <v>1327</v>
      </c>
      <c r="G23" s="253"/>
      <c r="H23" s="253"/>
      <c r="I23" s="253"/>
      <c r="J23" s="253"/>
      <c r="K23" s="251"/>
    </row>
    <row r="24" s="1" customFormat="1" ht="12.75" customHeight="1">
      <c r="B24" s="254"/>
      <c r="C24" s="255"/>
      <c r="D24" s="255"/>
      <c r="E24" s="255"/>
      <c r="F24" s="255"/>
      <c r="G24" s="255"/>
      <c r="H24" s="255"/>
      <c r="I24" s="255"/>
      <c r="J24" s="255"/>
      <c r="K24" s="251"/>
    </row>
    <row r="25" s="1" customFormat="1" ht="15" customHeight="1">
      <c r="B25" s="254"/>
      <c r="C25" s="253" t="s">
        <v>1328</v>
      </c>
      <c r="D25" s="253"/>
      <c r="E25" s="253"/>
      <c r="F25" s="253"/>
      <c r="G25" s="253"/>
      <c r="H25" s="253"/>
      <c r="I25" s="253"/>
      <c r="J25" s="253"/>
      <c r="K25" s="251"/>
    </row>
    <row r="26" s="1" customFormat="1" ht="15" customHeight="1">
      <c r="B26" s="254"/>
      <c r="C26" s="253" t="s">
        <v>1329</v>
      </c>
      <c r="D26" s="253"/>
      <c r="E26" s="253"/>
      <c r="F26" s="253"/>
      <c r="G26" s="253"/>
      <c r="H26" s="253"/>
      <c r="I26" s="253"/>
      <c r="J26" s="253"/>
      <c r="K26" s="251"/>
    </row>
    <row r="27" s="1" customFormat="1" ht="15" customHeight="1">
      <c r="B27" s="254"/>
      <c r="C27" s="253"/>
      <c r="D27" s="253" t="s">
        <v>1330</v>
      </c>
      <c r="E27" s="253"/>
      <c r="F27" s="253"/>
      <c r="G27" s="253"/>
      <c r="H27" s="253"/>
      <c r="I27" s="253"/>
      <c r="J27" s="253"/>
      <c r="K27" s="251"/>
    </row>
    <row r="28" s="1" customFormat="1" ht="15" customHeight="1">
      <c r="B28" s="254"/>
      <c r="C28" s="255"/>
      <c r="D28" s="253" t="s">
        <v>1331</v>
      </c>
      <c r="E28" s="253"/>
      <c r="F28" s="253"/>
      <c r="G28" s="253"/>
      <c r="H28" s="253"/>
      <c r="I28" s="253"/>
      <c r="J28" s="253"/>
      <c r="K28" s="251"/>
    </row>
    <row r="29" s="1" customFormat="1" ht="12.75" customHeight="1">
      <c r="B29" s="254"/>
      <c r="C29" s="255"/>
      <c r="D29" s="255"/>
      <c r="E29" s="255"/>
      <c r="F29" s="255"/>
      <c r="G29" s="255"/>
      <c r="H29" s="255"/>
      <c r="I29" s="255"/>
      <c r="J29" s="255"/>
      <c r="K29" s="251"/>
    </row>
    <row r="30" s="1" customFormat="1" ht="15" customHeight="1">
      <c r="B30" s="254"/>
      <c r="C30" s="255"/>
      <c r="D30" s="253" t="s">
        <v>1332</v>
      </c>
      <c r="E30" s="253"/>
      <c r="F30" s="253"/>
      <c r="G30" s="253"/>
      <c r="H30" s="253"/>
      <c r="I30" s="253"/>
      <c r="J30" s="253"/>
      <c r="K30" s="251"/>
    </row>
    <row r="31" s="1" customFormat="1" ht="15" customHeight="1">
      <c r="B31" s="254"/>
      <c r="C31" s="255"/>
      <c r="D31" s="253" t="s">
        <v>1333</v>
      </c>
      <c r="E31" s="253"/>
      <c r="F31" s="253"/>
      <c r="G31" s="253"/>
      <c r="H31" s="253"/>
      <c r="I31" s="253"/>
      <c r="J31" s="253"/>
      <c r="K31" s="251"/>
    </row>
    <row r="32" s="1" customFormat="1" ht="12.75" customHeight="1">
      <c r="B32" s="254"/>
      <c r="C32" s="255"/>
      <c r="D32" s="255"/>
      <c r="E32" s="255"/>
      <c r="F32" s="255"/>
      <c r="G32" s="255"/>
      <c r="H32" s="255"/>
      <c r="I32" s="255"/>
      <c r="J32" s="255"/>
      <c r="K32" s="251"/>
    </row>
    <row r="33" s="1" customFormat="1" ht="15" customHeight="1">
      <c r="B33" s="254"/>
      <c r="C33" s="255"/>
      <c r="D33" s="253" t="s">
        <v>1334</v>
      </c>
      <c r="E33" s="253"/>
      <c r="F33" s="253"/>
      <c r="G33" s="253"/>
      <c r="H33" s="253"/>
      <c r="I33" s="253"/>
      <c r="J33" s="253"/>
      <c r="K33" s="251"/>
    </row>
    <row r="34" s="1" customFormat="1" ht="15" customHeight="1">
      <c r="B34" s="254"/>
      <c r="C34" s="255"/>
      <c r="D34" s="253" t="s">
        <v>1335</v>
      </c>
      <c r="E34" s="253"/>
      <c r="F34" s="253"/>
      <c r="G34" s="253"/>
      <c r="H34" s="253"/>
      <c r="I34" s="253"/>
      <c r="J34" s="253"/>
      <c r="K34" s="251"/>
    </row>
    <row r="35" s="1" customFormat="1" ht="15" customHeight="1">
      <c r="B35" s="254"/>
      <c r="C35" s="255"/>
      <c r="D35" s="253" t="s">
        <v>1336</v>
      </c>
      <c r="E35" s="253"/>
      <c r="F35" s="253"/>
      <c r="G35" s="253"/>
      <c r="H35" s="253"/>
      <c r="I35" s="253"/>
      <c r="J35" s="253"/>
      <c r="K35" s="251"/>
    </row>
    <row r="36" s="1" customFormat="1" ht="15" customHeight="1">
      <c r="B36" s="254"/>
      <c r="C36" s="255"/>
      <c r="D36" s="253"/>
      <c r="E36" s="256" t="s">
        <v>122</v>
      </c>
      <c r="F36" s="253"/>
      <c r="G36" s="253" t="s">
        <v>1337</v>
      </c>
      <c r="H36" s="253"/>
      <c r="I36" s="253"/>
      <c r="J36" s="253"/>
      <c r="K36" s="251"/>
    </row>
    <row r="37" s="1" customFormat="1" ht="30.75" customHeight="1">
      <c r="B37" s="254"/>
      <c r="C37" s="255"/>
      <c r="D37" s="253"/>
      <c r="E37" s="256" t="s">
        <v>1338</v>
      </c>
      <c r="F37" s="253"/>
      <c r="G37" s="253" t="s">
        <v>1339</v>
      </c>
      <c r="H37" s="253"/>
      <c r="I37" s="253"/>
      <c r="J37" s="253"/>
      <c r="K37" s="251"/>
    </row>
    <row r="38" s="1" customFormat="1" ht="15" customHeight="1">
      <c r="B38" s="254"/>
      <c r="C38" s="255"/>
      <c r="D38" s="253"/>
      <c r="E38" s="256" t="s">
        <v>52</v>
      </c>
      <c r="F38" s="253"/>
      <c r="G38" s="253" t="s">
        <v>1340</v>
      </c>
      <c r="H38" s="253"/>
      <c r="I38" s="253"/>
      <c r="J38" s="253"/>
      <c r="K38" s="251"/>
    </row>
    <row r="39" s="1" customFormat="1" ht="15" customHeight="1">
      <c r="B39" s="254"/>
      <c r="C39" s="255"/>
      <c r="D39" s="253"/>
      <c r="E39" s="256" t="s">
        <v>53</v>
      </c>
      <c r="F39" s="253"/>
      <c r="G39" s="253" t="s">
        <v>1341</v>
      </c>
      <c r="H39" s="253"/>
      <c r="I39" s="253"/>
      <c r="J39" s="253"/>
      <c r="K39" s="251"/>
    </row>
    <row r="40" s="1" customFormat="1" ht="15" customHeight="1">
      <c r="B40" s="254"/>
      <c r="C40" s="255"/>
      <c r="D40" s="253"/>
      <c r="E40" s="256" t="s">
        <v>123</v>
      </c>
      <c r="F40" s="253"/>
      <c r="G40" s="253" t="s">
        <v>1342</v>
      </c>
      <c r="H40" s="253"/>
      <c r="I40" s="253"/>
      <c r="J40" s="253"/>
      <c r="K40" s="251"/>
    </row>
    <row r="41" s="1" customFormat="1" ht="15" customHeight="1">
      <c r="B41" s="254"/>
      <c r="C41" s="255"/>
      <c r="D41" s="253"/>
      <c r="E41" s="256" t="s">
        <v>124</v>
      </c>
      <c r="F41" s="253"/>
      <c r="G41" s="253" t="s">
        <v>1343</v>
      </c>
      <c r="H41" s="253"/>
      <c r="I41" s="253"/>
      <c r="J41" s="253"/>
      <c r="K41" s="251"/>
    </row>
    <row r="42" s="1" customFormat="1" ht="15" customHeight="1">
      <c r="B42" s="254"/>
      <c r="C42" s="255"/>
      <c r="D42" s="253"/>
      <c r="E42" s="256" t="s">
        <v>1344</v>
      </c>
      <c r="F42" s="253"/>
      <c r="G42" s="253" t="s">
        <v>1345</v>
      </c>
      <c r="H42" s="253"/>
      <c r="I42" s="253"/>
      <c r="J42" s="253"/>
      <c r="K42" s="251"/>
    </row>
    <row r="43" s="1" customFormat="1" ht="15" customHeight="1">
      <c r="B43" s="254"/>
      <c r="C43" s="255"/>
      <c r="D43" s="253"/>
      <c r="E43" s="256"/>
      <c r="F43" s="253"/>
      <c r="G43" s="253" t="s">
        <v>1346</v>
      </c>
      <c r="H43" s="253"/>
      <c r="I43" s="253"/>
      <c r="J43" s="253"/>
      <c r="K43" s="251"/>
    </row>
    <row r="44" s="1" customFormat="1" ht="15" customHeight="1">
      <c r="B44" s="254"/>
      <c r="C44" s="255"/>
      <c r="D44" s="253"/>
      <c r="E44" s="256" t="s">
        <v>1347</v>
      </c>
      <c r="F44" s="253"/>
      <c r="G44" s="253" t="s">
        <v>1348</v>
      </c>
      <c r="H44" s="253"/>
      <c r="I44" s="253"/>
      <c r="J44" s="253"/>
      <c r="K44" s="251"/>
    </row>
    <row r="45" s="1" customFormat="1" ht="15" customHeight="1">
      <c r="B45" s="254"/>
      <c r="C45" s="255"/>
      <c r="D45" s="253"/>
      <c r="E45" s="256" t="s">
        <v>126</v>
      </c>
      <c r="F45" s="253"/>
      <c r="G45" s="253" t="s">
        <v>1349</v>
      </c>
      <c r="H45" s="253"/>
      <c r="I45" s="253"/>
      <c r="J45" s="253"/>
      <c r="K45" s="251"/>
    </row>
    <row r="46" s="1" customFormat="1" ht="12.75" customHeight="1">
      <c r="B46" s="254"/>
      <c r="C46" s="255"/>
      <c r="D46" s="253"/>
      <c r="E46" s="253"/>
      <c r="F46" s="253"/>
      <c r="G46" s="253"/>
      <c r="H46" s="253"/>
      <c r="I46" s="253"/>
      <c r="J46" s="253"/>
      <c r="K46" s="251"/>
    </row>
    <row r="47" s="1" customFormat="1" ht="15" customHeight="1">
      <c r="B47" s="254"/>
      <c r="C47" s="255"/>
      <c r="D47" s="253" t="s">
        <v>1350</v>
      </c>
      <c r="E47" s="253"/>
      <c r="F47" s="253"/>
      <c r="G47" s="253"/>
      <c r="H47" s="253"/>
      <c r="I47" s="253"/>
      <c r="J47" s="253"/>
      <c r="K47" s="251"/>
    </row>
    <row r="48" s="1" customFormat="1" ht="15" customHeight="1">
      <c r="B48" s="254"/>
      <c r="C48" s="255"/>
      <c r="D48" s="255"/>
      <c r="E48" s="253" t="s">
        <v>1351</v>
      </c>
      <c r="F48" s="253"/>
      <c r="G48" s="253"/>
      <c r="H48" s="253"/>
      <c r="I48" s="253"/>
      <c r="J48" s="253"/>
      <c r="K48" s="251"/>
    </row>
    <row r="49" s="1" customFormat="1" ht="15" customHeight="1">
      <c r="B49" s="254"/>
      <c r="C49" s="255"/>
      <c r="D49" s="255"/>
      <c r="E49" s="253" t="s">
        <v>1352</v>
      </c>
      <c r="F49" s="253"/>
      <c r="G49" s="253"/>
      <c r="H49" s="253"/>
      <c r="I49" s="253"/>
      <c r="J49" s="253"/>
      <c r="K49" s="251"/>
    </row>
    <row r="50" s="1" customFormat="1" ht="15" customHeight="1">
      <c r="B50" s="254"/>
      <c r="C50" s="255"/>
      <c r="D50" s="255"/>
      <c r="E50" s="253" t="s">
        <v>1353</v>
      </c>
      <c r="F50" s="253"/>
      <c r="G50" s="253"/>
      <c r="H50" s="253"/>
      <c r="I50" s="253"/>
      <c r="J50" s="253"/>
      <c r="K50" s="251"/>
    </row>
    <row r="51" s="1" customFormat="1" ht="15" customHeight="1">
      <c r="B51" s="254"/>
      <c r="C51" s="255"/>
      <c r="D51" s="253" t="s">
        <v>1354</v>
      </c>
      <c r="E51" s="253"/>
      <c r="F51" s="253"/>
      <c r="G51" s="253"/>
      <c r="H51" s="253"/>
      <c r="I51" s="253"/>
      <c r="J51" s="253"/>
      <c r="K51" s="251"/>
    </row>
    <row r="52" s="1" customFormat="1" ht="25.5" customHeight="1">
      <c r="B52" s="249"/>
      <c r="C52" s="250" t="s">
        <v>1355</v>
      </c>
      <c r="D52" s="250"/>
      <c r="E52" s="250"/>
      <c r="F52" s="250"/>
      <c r="G52" s="250"/>
      <c r="H52" s="250"/>
      <c r="I52" s="250"/>
      <c r="J52" s="250"/>
      <c r="K52" s="251"/>
    </row>
    <row r="53" s="1" customFormat="1" ht="5.25" customHeight="1">
      <c r="B53" s="249"/>
      <c r="C53" s="252"/>
      <c r="D53" s="252"/>
      <c r="E53" s="252"/>
      <c r="F53" s="252"/>
      <c r="G53" s="252"/>
      <c r="H53" s="252"/>
      <c r="I53" s="252"/>
      <c r="J53" s="252"/>
      <c r="K53" s="251"/>
    </row>
    <row r="54" s="1" customFormat="1" ht="15" customHeight="1">
      <c r="B54" s="249"/>
      <c r="C54" s="253" t="s">
        <v>1356</v>
      </c>
      <c r="D54" s="253"/>
      <c r="E54" s="253"/>
      <c r="F54" s="253"/>
      <c r="G54" s="253"/>
      <c r="H54" s="253"/>
      <c r="I54" s="253"/>
      <c r="J54" s="253"/>
      <c r="K54" s="251"/>
    </row>
    <row r="55" s="1" customFormat="1" ht="15" customHeight="1">
      <c r="B55" s="249"/>
      <c r="C55" s="253" t="s">
        <v>1357</v>
      </c>
      <c r="D55" s="253"/>
      <c r="E55" s="253"/>
      <c r="F55" s="253"/>
      <c r="G55" s="253"/>
      <c r="H55" s="253"/>
      <c r="I55" s="253"/>
      <c r="J55" s="253"/>
      <c r="K55" s="251"/>
    </row>
    <row r="56" s="1" customFormat="1" ht="12.75" customHeight="1">
      <c r="B56" s="249"/>
      <c r="C56" s="253"/>
      <c r="D56" s="253"/>
      <c r="E56" s="253"/>
      <c r="F56" s="253"/>
      <c r="G56" s="253"/>
      <c r="H56" s="253"/>
      <c r="I56" s="253"/>
      <c r="J56" s="253"/>
      <c r="K56" s="251"/>
    </row>
    <row r="57" s="1" customFormat="1" ht="15" customHeight="1">
      <c r="B57" s="249"/>
      <c r="C57" s="253" t="s">
        <v>1358</v>
      </c>
      <c r="D57" s="253"/>
      <c r="E57" s="253"/>
      <c r="F57" s="253"/>
      <c r="G57" s="253"/>
      <c r="H57" s="253"/>
      <c r="I57" s="253"/>
      <c r="J57" s="253"/>
      <c r="K57" s="251"/>
    </row>
    <row r="58" s="1" customFormat="1" ht="15" customHeight="1">
      <c r="B58" s="249"/>
      <c r="C58" s="255"/>
      <c r="D58" s="253" t="s">
        <v>1359</v>
      </c>
      <c r="E58" s="253"/>
      <c r="F58" s="253"/>
      <c r="G58" s="253"/>
      <c r="H58" s="253"/>
      <c r="I58" s="253"/>
      <c r="J58" s="253"/>
      <c r="K58" s="251"/>
    </row>
    <row r="59" s="1" customFormat="1" ht="15" customHeight="1">
      <c r="B59" s="249"/>
      <c r="C59" s="255"/>
      <c r="D59" s="253" t="s">
        <v>1360</v>
      </c>
      <c r="E59" s="253"/>
      <c r="F59" s="253"/>
      <c r="G59" s="253"/>
      <c r="H59" s="253"/>
      <c r="I59" s="253"/>
      <c r="J59" s="253"/>
      <c r="K59" s="251"/>
    </row>
    <row r="60" s="1" customFormat="1" ht="15" customHeight="1">
      <c r="B60" s="249"/>
      <c r="C60" s="255"/>
      <c r="D60" s="253" t="s">
        <v>1361</v>
      </c>
      <c r="E60" s="253"/>
      <c r="F60" s="253"/>
      <c r="G60" s="253"/>
      <c r="H60" s="253"/>
      <c r="I60" s="253"/>
      <c r="J60" s="253"/>
      <c r="K60" s="251"/>
    </row>
    <row r="61" s="1" customFormat="1" ht="15" customHeight="1">
      <c r="B61" s="249"/>
      <c r="C61" s="255"/>
      <c r="D61" s="253" t="s">
        <v>1362</v>
      </c>
      <c r="E61" s="253"/>
      <c r="F61" s="253"/>
      <c r="G61" s="253"/>
      <c r="H61" s="253"/>
      <c r="I61" s="253"/>
      <c r="J61" s="253"/>
      <c r="K61" s="251"/>
    </row>
    <row r="62" s="1" customFormat="1" ht="15" customHeight="1">
      <c r="B62" s="249"/>
      <c r="C62" s="255"/>
      <c r="D62" s="258" t="s">
        <v>1363</v>
      </c>
      <c r="E62" s="258"/>
      <c r="F62" s="258"/>
      <c r="G62" s="258"/>
      <c r="H62" s="258"/>
      <c r="I62" s="258"/>
      <c r="J62" s="258"/>
      <c r="K62" s="251"/>
    </row>
    <row r="63" s="1" customFormat="1" ht="15" customHeight="1">
      <c r="B63" s="249"/>
      <c r="C63" s="255"/>
      <c r="D63" s="253" t="s">
        <v>1364</v>
      </c>
      <c r="E63" s="253"/>
      <c r="F63" s="253"/>
      <c r="G63" s="253"/>
      <c r="H63" s="253"/>
      <c r="I63" s="253"/>
      <c r="J63" s="253"/>
      <c r="K63" s="251"/>
    </row>
    <row r="64" s="1" customFormat="1" ht="12.75" customHeight="1">
      <c r="B64" s="249"/>
      <c r="C64" s="255"/>
      <c r="D64" s="255"/>
      <c r="E64" s="259"/>
      <c r="F64" s="255"/>
      <c r="G64" s="255"/>
      <c r="H64" s="255"/>
      <c r="I64" s="255"/>
      <c r="J64" s="255"/>
      <c r="K64" s="251"/>
    </row>
    <row r="65" s="1" customFormat="1" ht="15" customHeight="1">
      <c r="B65" s="249"/>
      <c r="C65" s="255"/>
      <c r="D65" s="253" t="s">
        <v>1365</v>
      </c>
      <c r="E65" s="253"/>
      <c r="F65" s="253"/>
      <c r="G65" s="253"/>
      <c r="H65" s="253"/>
      <c r="I65" s="253"/>
      <c r="J65" s="253"/>
      <c r="K65" s="251"/>
    </row>
    <row r="66" s="1" customFormat="1" ht="15" customHeight="1">
      <c r="B66" s="249"/>
      <c r="C66" s="255"/>
      <c r="D66" s="258" t="s">
        <v>1366</v>
      </c>
      <c r="E66" s="258"/>
      <c r="F66" s="258"/>
      <c r="G66" s="258"/>
      <c r="H66" s="258"/>
      <c r="I66" s="258"/>
      <c r="J66" s="258"/>
      <c r="K66" s="251"/>
    </row>
    <row r="67" s="1" customFormat="1" ht="15" customHeight="1">
      <c r="B67" s="249"/>
      <c r="C67" s="255"/>
      <c r="D67" s="253" t="s">
        <v>1367</v>
      </c>
      <c r="E67" s="253"/>
      <c r="F67" s="253"/>
      <c r="G67" s="253"/>
      <c r="H67" s="253"/>
      <c r="I67" s="253"/>
      <c r="J67" s="253"/>
      <c r="K67" s="251"/>
    </row>
    <row r="68" s="1" customFormat="1" ht="15" customHeight="1">
      <c r="B68" s="249"/>
      <c r="C68" s="255"/>
      <c r="D68" s="253" t="s">
        <v>1368</v>
      </c>
      <c r="E68" s="253"/>
      <c r="F68" s="253"/>
      <c r="G68" s="253"/>
      <c r="H68" s="253"/>
      <c r="I68" s="253"/>
      <c r="J68" s="253"/>
      <c r="K68" s="251"/>
    </row>
    <row r="69" s="1" customFormat="1" ht="15" customHeight="1">
      <c r="B69" s="249"/>
      <c r="C69" s="255"/>
      <c r="D69" s="253" t="s">
        <v>1369</v>
      </c>
      <c r="E69" s="253"/>
      <c r="F69" s="253"/>
      <c r="G69" s="253"/>
      <c r="H69" s="253"/>
      <c r="I69" s="253"/>
      <c r="J69" s="253"/>
      <c r="K69" s="251"/>
    </row>
    <row r="70" s="1" customFormat="1" ht="15" customHeight="1">
      <c r="B70" s="249"/>
      <c r="C70" s="255"/>
      <c r="D70" s="253" t="s">
        <v>1370</v>
      </c>
      <c r="E70" s="253"/>
      <c r="F70" s="253"/>
      <c r="G70" s="253"/>
      <c r="H70" s="253"/>
      <c r="I70" s="253"/>
      <c r="J70" s="253"/>
      <c r="K70" s="251"/>
    </row>
    <row r="71" s="1" customFormat="1" ht="12.75" customHeight="1">
      <c r="B71" s="260"/>
      <c r="C71" s="261"/>
      <c r="D71" s="261"/>
      <c r="E71" s="261"/>
      <c r="F71" s="261"/>
      <c r="G71" s="261"/>
      <c r="H71" s="261"/>
      <c r="I71" s="261"/>
      <c r="J71" s="261"/>
      <c r="K71" s="262"/>
    </row>
    <row r="72" s="1" customFormat="1" ht="18.75" customHeight="1">
      <c r="B72" s="263"/>
      <c r="C72" s="263"/>
      <c r="D72" s="263"/>
      <c r="E72" s="263"/>
      <c r="F72" s="263"/>
      <c r="G72" s="263"/>
      <c r="H72" s="263"/>
      <c r="I72" s="263"/>
      <c r="J72" s="263"/>
      <c r="K72" s="264"/>
    </row>
    <row r="73" s="1" customFormat="1" ht="18.75" customHeight="1">
      <c r="B73" s="264"/>
      <c r="C73" s="264"/>
      <c r="D73" s="264"/>
      <c r="E73" s="264"/>
      <c r="F73" s="264"/>
      <c r="G73" s="264"/>
      <c r="H73" s="264"/>
      <c r="I73" s="264"/>
      <c r="J73" s="264"/>
      <c r="K73" s="264"/>
    </row>
    <row r="74" s="1" customFormat="1" ht="7.5" customHeight="1">
      <c r="B74" s="265"/>
      <c r="C74" s="266"/>
      <c r="D74" s="266"/>
      <c r="E74" s="266"/>
      <c r="F74" s="266"/>
      <c r="G74" s="266"/>
      <c r="H74" s="266"/>
      <c r="I74" s="266"/>
      <c r="J74" s="266"/>
      <c r="K74" s="267"/>
    </row>
    <row r="75" s="1" customFormat="1" ht="45" customHeight="1">
      <c r="B75" s="268"/>
      <c r="C75" s="269" t="s">
        <v>1371</v>
      </c>
      <c r="D75" s="269"/>
      <c r="E75" s="269"/>
      <c r="F75" s="269"/>
      <c r="G75" s="269"/>
      <c r="H75" s="269"/>
      <c r="I75" s="269"/>
      <c r="J75" s="269"/>
      <c r="K75" s="270"/>
    </row>
    <row r="76" s="1" customFormat="1" ht="17.25" customHeight="1">
      <c r="B76" s="268"/>
      <c r="C76" s="271" t="s">
        <v>1372</v>
      </c>
      <c r="D76" s="271"/>
      <c r="E76" s="271"/>
      <c r="F76" s="271" t="s">
        <v>1373</v>
      </c>
      <c r="G76" s="272"/>
      <c r="H76" s="271" t="s">
        <v>53</v>
      </c>
      <c r="I76" s="271" t="s">
        <v>56</v>
      </c>
      <c r="J76" s="271" t="s">
        <v>1374</v>
      </c>
      <c r="K76" s="270"/>
    </row>
    <row r="77" s="1" customFormat="1" ht="17.25" customHeight="1">
      <c r="B77" s="268"/>
      <c r="C77" s="273" t="s">
        <v>1375</v>
      </c>
      <c r="D77" s="273"/>
      <c r="E77" s="273"/>
      <c r="F77" s="274" t="s">
        <v>1376</v>
      </c>
      <c r="G77" s="275"/>
      <c r="H77" s="273"/>
      <c r="I77" s="273"/>
      <c r="J77" s="273" t="s">
        <v>1377</v>
      </c>
      <c r="K77" s="270"/>
    </row>
    <row r="78" s="1" customFormat="1" ht="5.25" customHeight="1">
      <c r="B78" s="268"/>
      <c r="C78" s="276"/>
      <c r="D78" s="276"/>
      <c r="E78" s="276"/>
      <c r="F78" s="276"/>
      <c r="G78" s="277"/>
      <c r="H78" s="276"/>
      <c r="I78" s="276"/>
      <c r="J78" s="276"/>
      <c r="K78" s="270"/>
    </row>
    <row r="79" s="1" customFormat="1" ht="15" customHeight="1">
      <c r="B79" s="268"/>
      <c r="C79" s="256" t="s">
        <v>52</v>
      </c>
      <c r="D79" s="278"/>
      <c r="E79" s="278"/>
      <c r="F79" s="279" t="s">
        <v>1378</v>
      </c>
      <c r="G79" s="280"/>
      <c r="H79" s="256" t="s">
        <v>1379</v>
      </c>
      <c r="I79" s="256" t="s">
        <v>1380</v>
      </c>
      <c r="J79" s="256">
        <v>20</v>
      </c>
      <c r="K79" s="270"/>
    </row>
    <row r="80" s="1" customFormat="1" ht="15" customHeight="1">
      <c r="B80" s="268"/>
      <c r="C80" s="256" t="s">
        <v>1381</v>
      </c>
      <c r="D80" s="256"/>
      <c r="E80" s="256"/>
      <c r="F80" s="279" t="s">
        <v>1378</v>
      </c>
      <c r="G80" s="280"/>
      <c r="H80" s="256" t="s">
        <v>1382</v>
      </c>
      <c r="I80" s="256" t="s">
        <v>1380</v>
      </c>
      <c r="J80" s="256">
        <v>120</v>
      </c>
      <c r="K80" s="270"/>
    </row>
    <row r="81" s="1" customFormat="1" ht="15" customHeight="1">
      <c r="B81" s="281"/>
      <c r="C81" s="256" t="s">
        <v>1383</v>
      </c>
      <c r="D81" s="256"/>
      <c r="E81" s="256"/>
      <c r="F81" s="279" t="s">
        <v>1384</v>
      </c>
      <c r="G81" s="280"/>
      <c r="H81" s="256" t="s">
        <v>1385</v>
      </c>
      <c r="I81" s="256" t="s">
        <v>1380</v>
      </c>
      <c r="J81" s="256">
        <v>50</v>
      </c>
      <c r="K81" s="270"/>
    </row>
    <row r="82" s="1" customFormat="1" ht="15" customHeight="1">
      <c r="B82" s="281"/>
      <c r="C82" s="256" t="s">
        <v>1386</v>
      </c>
      <c r="D82" s="256"/>
      <c r="E82" s="256"/>
      <c r="F82" s="279" t="s">
        <v>1378</v>
      </c>
      <c r="G82" s="280"/>
      <c r="H82" s="256" t="s">
        <v>1387</v>
      </c>
      <c r="I82" s="256" t="s">
        <v>1388</v>
      </c>
      <c r="J82" s="256"/>
      <c r="K82" s="270"/>
    </row>
    <row r="83" s="1" customFormat="1" ht="15" customHeight="1">
      <c r="B83" s="281"/>
      <c r="C83" s="282" t="s">
        <v>1389</v>
      </c>
      <c r="D83" s="282"/>
      <c r="E83" s="282"/>
      <c r="F83" s="283" t="s">
        <v>1384</v>
      </c>
      <c r="G83" s="282"/>
      <c r="H83" s="282" t="s">
        <v>1390</v>
      </c>
      <c r="I83" s="282" t="s">
        <v>1380</v>
      </c>
      <c r="J83" s="282">
        <v>15</v>
      </c>
      <c r="K83" s="270"/>
    </row>
    <row r="84" s="1" customFormat="1" ht="15" customHeight="1">
      <c r="B84" s="281"/>
      <c r="C84" s="282" t="s">
        <v>1391</v>
      </c>
      <c r="D84" s="282"/>
      <c r="E84" s="282"/>
      <c r="F84" s="283" t="s">
        <v>1384</v>
      </c>
      <c r="G84" s="282"/>
      <c r="H84" s="282" t="s">
        <v>1392</v>
      </c>
      <c r="I84" s="282" t="s">
        <v>1380</v>
      </c>
      <c r="J84" s="282">
        <v>15</v>
      </c>
      <c r="K84" s="270"/>
    </row>
    <row r="85" s="1" customFormat="1" ht="15" customHeight="1">
      <c r="B85" s="281"/>
      <c r="C85" s="282" t="s">
        <v>1393</v>
      </c>
      <c r="D85" s="282"/>
      <c r="E85" s="282"/>
      <c r="F85" s="283" t="s">
        <v>1384</v>
      </c>
      <c r="G85" s="282"/>
      <c r="H85" s="282" t="s">
        <v>1394</v>
      </c>
      <c r="I85" s="282" t="s">
        <v>1380</v>
      </c>
      <c r="J85" s="282">
        <v>20</v>
      </c>
      <c r="K85" s="270"/>
    </row>
    <row r="86" s="1" customFormat="1" ht="15" customHeight="1">
      <c r="B86" s="281"/>
      <c r="C86" s="282" t="s">
        <v>1395</v>
      </c>
      <c r="D86" s="282"/>
      <c r="E86" s="282"/>
      <c r="F86" s="283" t="s">
        <v>1384</v>
      </c>
      <c r="G86" s="282"/>
      <c r="H86" s="282" t="s">
        <v>1396</v>
      </c>
      <c r="I86" s="282" t="s">
        <v>1380</v>
      </c>
      <c r="J86" s="282">
        <v>20</v>
      </c>
      <c r="K86" s="270"/>
    </row>
    <row r="87" s="1" customFormat="1" ht="15" customHeight="1">
      <c r="B87" s="281"/>
      <c r="C87" s="256" t="s">
        <v>1397</v>
      </c>
      <c r="D87" s="256"/>
      <c r="E87" s="256"/>
      <c r="F87" s="279" t="s">
        <v>1384</v>
      </c>
      <c r="G87" s="280"/>
      <c r="H87" s="256" t="s">
        <v>1398</v>
      </c>
      <c r="I87" s="256" t="s">
        <v>1380</v>
      </c>
      <c r="J87" s="256">
        <v>50</v>
      </c>
      <c r="K87" s="270"/>
    </row>
    <row r="88" s="1" customFormat="1" ht="15" customHeight="1">
      <c r="B88" s="281"/>
      <c r="C88" s="256" t="s">
        <v>1399</v>
      </c>
      <c r="D88" s="256"/>
      <c r="E88" s="256"/>
      <c r="F88" s="279" t="s">
        <v>1384</v>
      </c>
      <c r="G88" s="280"/>
      <c r="H88" s="256" t="s">
        <v>1400</v>
      </c>
      <c r="I88" s="256" t="s">
        <v>1380</v>
      </c>
      <c r="J88" s="256">
        <v>20</v>
      </c>
      <c r="K88" s="270"/>
    </row>
    <row r="89" s="1" customFormat="1" ht="15" customHeight="1">
      <c r="B89" s="281"/>
      <c r="C89" s="256" t="s">
        <v>1401</v>
      </c>
      <c r="D89" s="256"/>
      <c r="E89" s="256"/>
      <c r="F89" s="279" t="s">
        <v>1384</v>
      </c>
      <c r="G89" s="280"/>
      <c r="H89" s="256" t="s">
        <v>1402</v>
      </c>
      <c r="I89" s="256" t="s">
        <v>1380</v>
      </c>
      <c r="J89" s="256">
        <v>20</v>
      </c>
      <c r="K89" s="270"/>
    </row>
    <row r="90" s="1" customFormat="1" ht="15" customHeight="1">
      <c r="B90" s="281"/>
      <c r="C90" s="256" t="s">
        <v>1403</v>
      </c>
      <c r="D90" s="256"/>
      <c r="E90" s="256"/>
      <c r="F90" s="279" t="s">
        <v>1384</v>
      </c>
      <c r="G90" s="280"/>
      <c r="H90" s="256" t="s">
        <v>1404</v>
      </c>
      <c r="I90" s="256" t="s">
        <v>1380</v>
      </c>
      <c r="J90" s="256">
        <v>50</v>
      </c>
      <c r="K90" s="270"/>
    </row>
    <row r="91" s="1" customFormat="1" ht="15" customHeight="1">
      <c r="B91" s="281"/>
      <c r="C91" s="256" t="s">
        <v>1405</v>
      </c>
      <c r="D91" s="256"/>
      <c r="E91" s="256"/>
      <c r="F91" s="279" t="s">
        <v>1384</v>
      </c>
      <c r="G91" s="280"/>
      <c r="H91" s="256" t="s">
        <v>1405</v>
      </c>
      <c r="I91" s="256" t="s">
        <v>1380</v>
      </c>
      <c r="J91" s="256">
        <v>50</v>
      </c>
      <c r="K91" s="270"/>
    </row>
    <row r="92" s="1" customFormat="1" ht="15" customHeight="1">
      <c r="B92" s="281"/>
      <c r="C92" s="256" t="s">
        <v>1406</v>
      </c>
      <c r="D92" s="256"/>
      <c r="E92" s="256"/>
      <c r="F92" s="279" t="s">
        <v>1384</v>
      </c>
      <c r="G92" s="280"/>
      <c r="H92" s="256" t="s">
        <v>1407</v>
      </c>
      <c r="I92" s="256" t="s">
        <v>1380</v>
      </c>
      <c r="J92" s="256">
        <v>255</v>
      </c>
      <c r="K92" s="270"/>
    </row>
    <row r="93" s="1" customFormat="1" ht="15" customHeight="1">
      <c r="B93" s="281"/>
      <c r="C93" s="256" t="s">
        <v>1408</v>
      </c>
      <c r="D93" s="256"/>
      <c r="E93" s="256"/>
      <c r="F93" s="279" t="s">
        <v>1378</v>
      </c>
      <c r="G93" s="280"/>
      <c r="H93" s="256" t="s">
        <v>1409</v>
      </c>
      <c r="I93" s="256" t="s">
        <v>1410</v>
      </c>
      <c r="J93" s="256"/>
      <c r="K93" s="270"/>
    </row>
    <row r="94" s="1" customFormat="1" ht="15" customHeight="1">
      <c r="B94" s="281"/>
      <c r="C94" s="256" t="s">
        <v>1411</v>
      </c>
      <c r="D94" s="256"/>
      <c r="E94" s="256"/>
      <c r="F94" s="279" t="s">
        <v>1378</v>
      </c>
      <c r="G94" s="280"/>
      <c r="H94" s="256" t="s">
        <v>1412</v>
      </c>
      <c r="I94" s="256" t="s">
        <v>1413</v>
      </c>
      <c r="J94" s="256"/>
      <c r="K94" s="270"/>
    </row>
    <row r="95" s="1" customFormat="1" ht="15" customHeight="1">
      <c r="B95" s="281"/>
      <c r="C95" s="256" t="s">
        <v>1414</v>
      </c>
      <c r="D95" s="256"/>
      <c r="E95" s="256"/>
      <c r="F95" s="279" t="s">
        <v>1378</v>
      </c>
      <c r="G95" s="280"/>
      <c r="H95" s="256" t="s">
        <v>1414</v>
      </c>
      <c r="I95" s="256" t="s">
        <v>1413</v>
      </c>
      <c r="J95" s="256"/>
      <c r="K95" s="270"/>
    </row>
    <row r="96" s="1" customFormat="1" ht="15" customHeight="1">
      <c r="B96" s="281"/>
      <c r="C96" s="256" t="s">
        <v>37</v>
      </c>
      <c r="D96" s="256"/>
      <c r="E96" s="256"/>
      <c r="F96" s="279" t="s">
        <v>1378</v>
      </c>
      <c r="G96" s="280"/>
      <c r="H96" s="256" t="s">
        <v>1415</v>
      </c>
      <c r="I96" s="256" t="s">
        <v>1413</v>
      </c>
      <c r="J96" s="256"/>
      <c r="K96" s="270"/>
    </row>
    <row r="97" s="1" customFormat="1" ht="15" customHeight="1">
      <c r="B97" s="281"/>
      <c r="C97" s="256" t="s">
        <v>47</v>
      </c>
      <c r="D97" s="256"/>
      <c r="E97" s="256"/>
      <c r="F97" s="279" t="s">
        <v>1378</v>
      </c>
      <c r="G97" s="280"/>
      <c r="H97" s="256" t="s">
        <v>1416</v>
      </c>
      <c r="I97" s="256" t="s">
        <v>1413</v>
      </c>
      <c r="J97" s="256"/>
      <c r="K97" s="270"/>
    </row>
    <row r="98" s="1" customFormat="1" ht="15" customHeight="1">
      <c r="B98" s="284"/>
      <c r="C98" s="285"/>
      <c r="D98" s="285"/>
      <c r="E98" s="285"/>
      <c r="F98" s="285"/>
      <c r="G98" s="285"/>
      <c r="H98" s="285"/>
      <c r="I98" s="285"/>
      <c r="J98" s="285"/>
      <c r="K98" s="286"/>
    </row>
    <row r="99" s="1" customFormat="1" ht="18.75" customHeight="1">
      <c r="B99" s="287"/>
      <c r="C99" s="288"/>
      <c r="D99" s="288"/>
      <c r="E99" s="288"/>
      <c r="F99" s="288"/>
      <c r="G99" s="288"/>
      <c r="H99" s="288"/>
      <c r="I99" s="288"/>
      <c r="J99" s="288"/>
      <c r="K99" s="287"/>
    </row>
    <row r="100" s="1" customFormat="1" ht="18.75" customHeight="1">
      <c r="B100" s="264"/>
      <c r="C100" s="264"/>
      <c r="D100" s="264"/>
      <c r="E100" s="264"/>
      <c r="F100" s="264"/>
      <c r="G100" s="264"/>
      <c r="H100" s="264"/>
      <c r="I100" s="264"/>
      <c r="J100" s="264"/>
      <c r="K100" s="264"/>
    </row>
    <row r="101" s="1" customFormat="1" ht="7.5" customHeight="1">
      <c r="B101" s="265"/>
      <c r="C101" s="266"/>
      <c r="D101" s="266"/>
      <c r="E101" s="266"/>
      <c r="F101" s="266"/>
      <c r="G101" s="266"/>
      <c r="H101" s="266"/>
      <c r="I101" s="266"/>
      <c r="J101" s="266"/>
      <c r="K101" s="267"/>
    </row>
    <row r="102" s="1" customFormat="1" ht="45" customHeight="1">
      <c r="B102" s="268"/>
      <c r="C102" s="269" t="s">
        <v>1417</v>
      </c>
      <c r="D102" s="269"/>
      <c r="E102" s="269"/>
      <c r="F102" s="269"/>
      <c r="G102" s="269"/>
      <c r="H102" s="269"/>
      <c r="I102" s="269"/>
      <c r="J102" s="269"/>
      <c r="K102" s="270"/>
    </row>
    <row r="103" s="1" customFormat="1" ht="17.25" customHeight="1">
      <c r="B103" s="268"/>
      <c r="C103" s="271" t="s">
        <v>1372</v>
      </c>
      <c r="D103" s="271"/>
      <c r="E103" s="271"/>
      <c r="F103" s="271" t="s">
        <v>1373</v>
      </c>
      <c r="G103" s="272"/>
      <c r="H103" s="271" t="s">
        <v>53</v>
      </c>
      <c r="I103" s="271" t="s">
        <v>56</v>
      </c>
      <c r="J103" s="271" t="s">
        <v>1374</v>
      </c>
      <c r="K103" s="270"/>
    </row>
    <row r="104" s="1" customFormat="1" ht="17.25" customHeight="1">
      <c r="B104" s="268"/>
      <c r="C104" s="273" t="s">
        <v>1375</v>
      </c>
      <c r="D104" s="273"/>
      <c r="E104" s="273"/>
      <c r="F104" s="274" t="s">
        <v>1376</v>
      </c>
      <c r="G104" s="275"/>
      <c r="H104" s="273"/>
      <c r="I104" s="273"/>
      <c r="J104" s="273" t="s">
        <v>1377</v>
      </c>
      <c r="K104" s="270"/>
    </row>
    <row r="105" s="1" customFormat="1" ht="5.25" customHeight="1">
      <c r="B105" s="268"/>
      <c r="C105" s="271"/>
      <c r="D105" s="271"/>
      <c r="E105" s="271"/>
      <c r="F105" s="271"/>
      <c r="G105" s="289"/>
      <c r="H105" s="271"/>
      <c r="I105" s="271"/>
      <c r="J105" s="271"/>
      <c r="K105" s="270"/>
    </row>
    <row r="106" s="1" customFormat="1" ht="15" customHeight="1">
      <c r="B106" s="268"/>
      <c r="C106" s="256" t="s">
        <v>52</v>
      </c>
      <c r="D106" s="278"/>
      <c r="E106" s="278"/>
      <c r="F106" s="279" t="s">
        <v>1378</v>
      </c>
      <c r="G106" s="256"/>
      <c r="H106" s="256" t="s">
        <v>1418</v>
      </c>
      <c r="I106" s="256" t="s">
        <v>1380</v>
      </c>
      <c r="J106" s="256">
        <v>20</v>
      </c>
      <c r="K106" s="270"/>
    </row>
    <row r="107" s="1" customFormat="1" ht="15" customHeight="1">
      <c r="B107" s="268"/>
      <c r="C107" s="256" t="s">
        <v>1381</v>
      </c>
      <c r="D107" s="256"/>
      <c r="E107" s="256"/>
      <c r="F107" s="279" t="s">
        <v>1378</v>
      </c>
      <c r="G107" s="256"/>
      <c r="H107" s="256" t="s">
        <v>1418</v>
      </c>
      <c r="I107" s="256" t="s">
        <v>1380</v>
      </c>
      <c r="J107" s="256">
        <v>120</v>
      </c>
      <c r="K107" s="270"/>
    </row>
    <row r="108" s="1" customFormat="1" ht="15" customHeight="1">
      <c r="B108" s="281"/>
      <c r="C108" s="256" t="s">
        <v>1383</v>
      </c>
      <c r="D108" s="256"/>
      <c r="E108" s="256"/>
      <c r="F108" s="279" t="s">
        <v>1384</v>
      </c>
      <c r="G108" s="256"/>
      <c r="H108" s="256" t="s">
        <v>1418</v>
      </c>
      <c r="I108" s="256" t="s">
        <v>1380</v>
      </c>
      <c r="J108" s="256">
        <v>50</v>
      </c>
      <c r="K108" s="270"/>
    </row>
    <row r="109" s="1" customFormat="1" ht="15" customHeight="1">
      <c r="B109" s="281"/>
      <c r="C109" s="256" t="s">
        <v>1386</v>
      </c>
      <c r="D109" s="256"/>
      <c r="E109" s="256"/>
      <c r="F109" s="279" t="s">
        <v>1378</v>
      </c>
      <c r="G109" s="256"/>
      <c r="H109" s="256" t="s">
        <v>1418</v>
      </c>
      <c r="I109" s="256" t="s">
        <v>1388</v>
      </c>
      <c r="J109" s="256"/>
      <c r="K109" s="270"/>
    </row>
    <row r="110" s="1" customFormat="1" ht="15" customHeight="1">
      <c r="B110" s="281"/>
      <c r="C110" s="256" t="s">
        <v>1397</v>
      </c>
      <c r="D110" s="256"/>
      <c r="E110" s="256"/>
      <c r="F110" s="279" t="s">
        <v>1384</v>
      </c>
      <c r="G110" s="256"/>
      <c r="H110" s="256" t="s">
        <v>1418</v>
      </c>
      <c r="I110" s="256" t="s">
        <v>1380</v>
      </c>
      <c r="J110" s="256">
        <v>50</v>
      </c>
      <c r="K110" s="270"/>
    </row>
    <row r="111" s="1" customFormat="1" ht="15" customHeight="1">
      <c r="B111" s="281"/>
      <c r="C111" s="256" t="s">
        <v>1405</v>
      </c>
      <c r="D111" s="256"/>
      <c r="E111" s="256"/>
      <c r="F111" s="279" t="s">
        <v>1384</v>
      </c>
      <c r="G111" s="256"/>
      <c r="H111" s="256" t="s">
        <v>1418</v>
      </c>
      <c r="I111" s="256" t="s">
        <v>1380</v>
      </c>
      <c r="J111" s="256">
        <v>50</v>
      </c>
      <c r="K111" s="270"/>
    </row>
    <row r="112" s="1" customFormat="1" ht="15" customHeight="1">
      <c r="B112" s="281"/>
      <c r="C112" s="256" t="s">
        <v>1403</v>
      </c>
      <c r="D112" s="256"/>
      <c r="E112" s="256"/>
      <c r="F112" s="279" t="s">
        <v>1384</v>
      </c>
      <c r="G112" s="256"/>
      <c r="H112" s="256" t="s">
        <v>1418</v>
      </c>
      <c r="I112" s="256" t="s">
        <v>1380</v>
      </c>
      <c r="J112" s="256">
        <v>50</v>
      </c>
      <c r="K112" s="270"/>
    </row>
    <row r="113" s="1" customFormat="1" ht="15" customHeight="1">
      <c r="B113" s="281"/>
      <c r="C113" s="256" t="s">
        <v>52</v>
      </c>
      <c r="D113" s="256"/>
      <c r="E113" s="256"/>
      <c r="F113" s="279" t="s">
        <v>1378</v>
      </c>
      <c r="G113" s="256"/>
      <c r="H113" s="256" t="s">
        <v>1419</v>
      </c>
      <c r="I113" s="256" t="s">
        <v>1380</v>
      </c>
      <c r="J113" s="256">
        <v>20</v>
      </c>
      <c r="K113" s="270"/>
    </row>
    <row r="114" s="1" customFormat="1" ht="15" customHeight="1">
      <c r="B114" s="281"/>
      <c r="C114" s="256" t="s">
        <v>1420</v>
      </c>
      <c r="D114" s="256"/>
      <c r="E114" s="256"/>
      <c r="F114" s="279" t="s">
        <v>1378</v>
      </c>
      <c r="G114" s="256"/>
      <c r="H114" s="256" t="s">
        <v>1421</v>
      </c>
      <c r="I114" s="256" t="s">
        <v>1380</v>
      </c>
      <c r="J114" s="256">
        <v>120</v>
      </c>
      <c r="K114" s="270"/>
    </row>
    <row r="115" s="1" customFormat="1" ht="15" customHeight="1">
      <c r="B115" s="281"/>
      <c r="C115" s="256" t="s">
        <v>37</v>
      </c>
      <c r="D115" s="256"/>
      <c r="E115" s="256"/>
      <c r="F115" s="279" t="s">
        <v>1378</v>
      </c>
      <c r="G115" s="256"/>
      <c r="H115" s="256" t="s">
        <v>1422</v>
      </c>
      <c r="I115" s="256" t="s">
        <v>1413</v>
      </c>
      <c r="J115" s="256"/>
      <c r="K115" s="270"/>
    </row>
    <row r="116" s="1" customFormat="1" ht="15" customHeight="1">
      <c r="B116" s="281"/>
      <c r="C116" s="256" t="s">
        <v>47</v>
      </c>
      <c r="D116" s="256"/>
      <c r="E116" s="256"/>
      <c r="F116" s="279" t="s">
        <v>1378</v>
      </c>
      <c r="G116" s="256"/>
      <c r="H116" s="256" t="s">
        <v>1423</v>
      </c>
      <c r="I116" s="256" t="s">
        <v>1413</v>
      </c>
      <c r="J116" s="256"/>
      <c r="K116" s="270"/>
    </row>
    <row r="117" s="1" customFormat="1" ht="15" customHeight="1">
      <c r="B117" s="281"/>
      <c r="C117" s="256" t="s">
        <v>56</v>
      </c>
      <c r="D117" s="256"/>
      <c r="E117" s="256"/>
      <c r="F117" s="279" t="s">
        <v>1378</v>
      </c>
      <c r="G117" s="256"/>
      <c r="H117" s="256" t="s">
        <v>1424</v>
      </c>
      <c r="I117" s="256" t="s">
        <v>1425</v>
      </c>
      <c r="J117" s="256"/>
      <c r="K117" s="270"/>
    </row>
    <row r="118" s="1" customFormat="1" ht="15" customHeight="1">
      <c r="B118" s="284"/>
      <c r="C118" s="290"/>
      <c r="D118" s="290"/>
      <c r="E118" s="290"/>
      <c r="F118" s="290"/>
      <c r="G118" s="290"/>
      <c r="H118" s="290"/>
      <c r="I118" s="290"/>
      <c r="J118" s="290"/>
      <c r="K118" s="286"/>
    </row>
    <row r="119" s="1" customFormat="1" ht="18.75" customHeight="1">
      <c r="B119" s="291"/>
      <c r="C119" s="292"/>
      <c r="D119" s="292"/>
      <c r="E119" s="292"/>
      <c r="F119" s="293"/>
      <c r="G119" s="292"/>
      <c r="H119" s="292"/>
      <c r="I119" s="292"/>
      <c r="J119" s="292"/>
      <c r="K119" s="291"/>
    </row>
    <row r="120" s="1" customFormat="1" ht="18.75" customHeight="1">
      <c r="B120" s="264"/>
      <c r="C120" s="264"/>
      <c r="D120" s="264"/>
      <c r="E120" s="264"/>
      <c r="F120" s="264"/>
      <c r="G120" s="264"/>
      <c r="H120" s="264"/>
      <c r="I120" s="264"/>
      <c r="J120" s="264"/>
      <c r="K120" s="264"/>
    </row>
    <row r="121" s="1" customFormat="1" ht="7.5" customHeight="1">
      <c r="B121" s="294"/>
      <c r="C121" s="295"/>
      <c r="D121" s="295"/>
      <c r="E121" s="295"/>
      <c r="F121" s="295"/>
      <c r="G121" s="295"/>
      <c r="H121" s="295"/>
      <c r="I121" s="295"/>
      <c r="J121" s="295"/>
      <c r="K121" s="296"/>
    </row>
    <row r="122" s="1" customFormat="1" ht="45" customHeight="1">
      <c r="B122" s="297"/>
      <c r="C122" s="247" t="s">
        <v>1426</v>
      </c>
      <c r="D122" s="247"/>
      <c r="E122" s="247"/>
      <c r="F122" s="247"/>
      <c r="G122" s="247"/>
      <c r="H122" s="247"/>
      <c r="I122" s="247"/>
      <c r="J122" s="247"/>
      <c r="K122" s="298"/>
    </row>
    <row r="123" s="1" customFormat="1" ht="17.25" customHeight="1">
      <c r="B123" s="299"/>
      <c r="C123" s="271" t="s">
        <v>1372</v>
      </c>
      <c r="D123" s="271"/>
      <c r="E123" s="271"/>
      <c r="F123" s="271" t="s">
        <v>1373</v>
      </c>
      <c r="G123" s="272"/>
      <c r="H123" s="271" t="s">
        <v>53</v>
      </c>
      <c r="I123" s="271" t="s">
        <v>56</v>
      </c>
      <c r="J123" s="271" t="s">
        <v>1374</v>
      </c>
      <c r="K123" s="300"/>
    </row>
    <row r="124" s="1" customFormat="1" ht="17.25" customHeight="1">
      <c r="B124" s="299"/>
      <c r="C124" s="273" t="s">
        <v>1375</v>
      </c>
      <c r="D124" s="273"/>
      <c r="E124" s="273"/>
      <c r="F124" s="274" t="s">
        <v>1376</v>
      </c>
      <c r="G124" s="275"/>
      <c r="H124" s="273"/>
      <c r="I124" s="273"/>
      <c r="J124" s="273" t="s">
        <v>1377</v>
      </c>
      <c r="K124" s="300"/>
    </row>
    <row r="125" s="1" customFormat="1" ht="5.25" customHeight="1">
      <c r="B125" s="301"/>
      <c r="C125" s="276"/>
      <c r="D125" s="276"/>
      <c r="E125" s="276"/>
      <c r="F125" s="276"/>
      <c r="G125" s="302"/>
      <c r="H125" s="276"/>
      <c r="I125" s="276"/>
      <c r="J125" s="276"/>
      <c r="K125" s="303"/>
    </row>
    <row r="126" s="1" customFormat="1" ht="15" customHeight="1">
      <c r="B126" s="301"/>
      <c r="C126" s="256" t="s">
        <v>1381</v>
      </c>
      <c r="D126" s="278"/>
      <c r="E126" s="278"/>
      <c r="F126" s="279" t="s">
        <v>1378</v>
      </c>
      <c r="G126" s="256"/>
      <c r="H126" s="256" t="s">
        <v>1418</v>
      </c>
      <c r="I126" s="256" t="s">
        <v>1380</v>
      </c>
      <c r="J126" s="256">
        <v>120</v>
      </c>
      <c r="K126" s="304"/>
    </row>
    <row r="127" s="1" customFormat="1" ht="15" customHeight="1">
      <c r="B127" s="301"/>
      <c r="C127" s="256" t="s">
        <v>1427</v>
      </c>
      <c r="D127" s="256"/>
      <c r="E127" s="256"/>
      <c r="F127" s="279" t="s">
        <v>1378</v>
      </c>
      <c r="G127" s="256"/>
      <c r="H127" s="256" t="s">
        <v>1428</v>
      </c>
      <c r="I127" s="256" t="s">
        <v>1380</v>
      </c>
      <c r="J127" s="256" t="s">
        <v>1429</v>
      </c>
      <c r="K127" s="304"/>
    </row>
    <row r="128" s="1" customFormat="1" ht="15" customHeight="1">
      <c r="B128" s="301"/>
      <c r="C128" s="256" t="s">
        <v>1326</v>
      </c>
      <c r="D128" s="256"/>
      <c r="E128" s="256"/>
      <c r="F128" s="279" t="s">
        <v>1378</v>
      </c>
      <c r="G128" s="256"/>
      <c r="H128" s="256" t="s">
        <v>1430</v>
      </c>
      <c r="I128" s="256" t="s">
        <v>1380</v>
      </c>
      <c r="J128" s="256" t="s">
        <v>1429</v>
      </c>
      <c r="K128" s="304"/>
    </row>
    <row r="129" s="1" customFormat="1" ht="15" customHeight="1">
      <c r="B129" s="301"/>
      <c r="C129" s="256" t="s">
        <v>1389</v>
      </c>
      <c r="D129" s="256"/>
      <c r="E129" s="256"/>
      <c r="F129" s="279" t="s">
        <v>1384</v>
      </c>
      <c r="G129" s="256"/>
      <c r="H129" s="256" t="s">
        <v>1390</v>
      </c>
      <c r="I129" s="256" t="s">
        <v>1380</v>
      </c>
      <c r="J129" s="256">
        <v>15</v>
      </c>
      <c r="K129" s="304"/>
    </row>
    <row r="130" s="1" customFormat="1" ht="15" customHeight="1">
      <c r="B130" s="301"/>
      <c r="C130" s="282" t="s">
        <v>1391</v>
      </c>
      <c r="D130" s="282"/>
      <c r="E130" s="282"/>
      <c r="F130" s="283" t="s">
        <v>1384</v>
      </c>
      <c r="G130" s="282"/>
      <c r="H130" s="282" t="s">
        <v>1392</v>
      </c>
      <c r="I130" s="282" t="s">
        <v>1380</v>
      </c>
      <c r="J130" s="282">
        <v>15</v>
      </c>
      <c r="K130" s="304"/>
    </row>
    <row r="131" s="1" customFormat="1" ht="15" customHeight="1">
      <c r="B131" s="301"/>
      <c r="C131" s="282" t="s">
        <v>1393</v>
      </c>
      <c r="D131" s="282"/>
      <c r="E131" s="282"/>
      <c r="F131" s="283" t="s">
        <v>1384</v>
      </c>
      <c r="G131" s="282"/>
      <c r="H131" s="282" t="s">
        <v>1394</v>
      </c>
      <c r="I131" s="282" t="s">
        <v>1380</v>
      </c>
      <c r="J131" s="282">
        <v>20</v>
      </c>
      <c r="K131" s="304"/>
    </row>
    <row r="132" s="1" customFormat="1" ht="15" customHeight="1">
      <c r="B132" s="301"/>
      <c r="C132" s="282" t="s">
        <v>1395</v>
      </c>
      <c r="D132" s="282"/>
      <c r="E132" s="282"/>
      <c r="F132" s="283" t="s">
        <v>1384</v>
      </c>
      <c r="G132" s="282"/>
      <c r="H132" s="282" t="s">
        <v>1396</v>
      </c>
      <c r="I132" s="282" t="s">
        <v>1380</v>
      </c>
      <c r="J132" s="282">
        <v>20</v>
      </c>
      <c r="K132" s="304"/>
    </row>
    <row r="133" s="1" customFormat="1" ht="15" customHeight="1">
      <c r="B133" s="301"/>
      <c r="C133" s="256" t="s">
        <v>1383</v>
      </c>
      <c r="D133" s="256"/>
      <c r="E133" s="256"/>
      <c r="F133" s="279" t="s">
        <v>1384</v>
      </c>
      <c r="G133" s="256"/>
      <c r="H133" s="256" t="s">
        <v>1418</v>
      </c>
      <c r="I133" s="256" t="s">
        <v>1380</v>
      </c>
      <c r="J133" s="256">
        <v>50</v>
      </c>
      <c r="K133" s="304"/>
    </row>
    <row r="134" s="1" customFormat="1" ht="15" customHeight="1">
      <c r="B134" s="301"/>
      <c r="C134" s="256" t="s">
        <v>1397</v>
      </c>
      <c r="D134" s="256"/>
      <c r="E134" s="256"/>
      <c r="F134" s="279" t="s">
        <v>1384</v>
      </c>
      <c r="G134" s="256"/>
      <c r="H134" s="256" t="s">
        <v>1418</v>
      </c>
      <c r="I134" s="256" t="s">
        <v>1380</v>
      </c>
      <c r="J134" s="256">
        <v>50</v>
      </c>
      <c r="K134" s="304"/>
    </row>
    <row r="135" s="1" customFormat="1" ht="15" customHeight="1">
      <c r="B135" s="301"/>
      <c r="C135" s="256" t="s">
        <v>1403</v>
      </c>
      <c r="D135" s="256"/>
      <c r="E135" s="256"/>
      <c r="F135" s="279" t="s">
        <v>1384</v>
      </c>
      <c r="G135" s="256"/>
      <c r="H135" s="256" t="s">
        <v>1418</v>
      </c>
      <c r="I135" s="256" t="s">
        <v>1380</v>
      </c>
      <c r="J135" s="256">
        <v>50</v>
      </c>
      <c r="K135" s="304"/>
    </row>
    <row r="136" s="1" customFormat="1" ht="15" customHeight="1">
      <c r="B136" s="301"/>
      <c r="C136" s="256" t="s">
        <v>1405</v>
      </c>
      <c r="D136" s="256"/>
      <c r="E136" s="256"/>
      <c r="F136" s="279" t="s">
        <v>1384</v>
      </c>
      <c r="G136" s="256"/>
      <c r="H136" s="256" t="s">
        <v>1418</v>
      </c>
      <c r="I136" s="256" t="s">
        <v>1380</v>
      </c>
      <c r="J136" s="256">
        <v>50</v>
      </c>
      <c r="K136" s="304"/>
    </row>
    <row r="137" s="1" customFormat="1" ht="15" customHeight="1">
      <c r="B137" s="301"/>
      <c r="C137" s="256" t="s">
        <v>1406</v>
      </c>
      <c r="D137" s="256"/>
      <c r="E137" s="256"/>
      <c r="F137" s="279" t="s">
        <v>1384</v>
      </c>
      <c r="G137" s="256"/>
      <c r="H137" s="256" t="s">
        <v>1431</v>
      </c>
      <c r="I137" s="256" t="s">
        <v>1380</v>
      </c>
      <c r="J137" s="256">
        <v>255</v>
      </c>
      <c r="K137" s="304"/>
    </row>
    <row r="138" s="1" customFormat="1" ht="15" customHeight="1">
      <c r="B138" s="301"/>
      <c r="C138" s="256" t="s">
        <v>1408</v>
      </c>
      <c r="D138" s="256"/>
      <c r="E138" s="256"/>
      <c r="F138" s="279" t="s">
        <v>1378</v>
      </c>
      <c r="G138" s="256"/>
      <c r="H138" s="256" t="s">
        <v>1432</v>
      </c>
      <c r="I138" s="256" t="s">
        <v>1410</v>
      </c>
      <c r="J138" s="256"/>
      <c r="K138" s="304"/>
    </row>
    <row r="139" s="1" customFormat="1" ht="15" customHeight="1">
      <c r="B139" s="301"/>
      <c r="C139" s="256" t="s">
        <v>1411</v>
      </c>
      <c r="D139" s="256"/>
      <c r="E139" s="256"/>
      <c r="F139" s="279" t="s">
        <v>1378</v>
      </c>
      <c r="G139" s="256"/>
      <c r="H139" s="256" t="s">
        <v>1433</v>
      </c>
      <c r="I139" s="256" t="s">
        <v>1413</v>
      </c>
      <c r="J139" s="256"/>
      <c r="K139" s="304"/>
    </row>
    <row r="140" s="1" customFormat="1" ht="15" customHeight="1">
      <c r="B140" s="301"/>
      <c r="C140" s="256" t="s">
        <v>1414</v>
      </c>
      <c r="D140" s="256"/>
      <c r="E140" s="256"/>
      <c r="F140" s="279" t="s">
        <v>1378</v>
      </c>
      <c r="G140" s="256"/>
      <c r="H140" s="256" t="s">
        <v>1414</v>
      </c>
      <c r="I140" s="256" t="s">
        <v>1413</v>
      </c>
      <c r="J140" s="256"/>
      <c r="K140" s="304"/>
    </row>
    <row r="141" s="1" customFormat="1" ht="15" customHeight="1">
      <c r="B141" s="301"/>
      <c r="C141" s="256" t="s">
        <v>37</v>
      </c>
      <c r="D141" s="256"/>
      <c r="E141" s="256"/>
      <c r="F141" s="279" t="s">
        <v>1378</v>
      </c>
      <c r="G141" s="256"/>
      <c r="H141" s="256" t="s">
        <v>1434</v>
      </c>
      <c r="I141" s="256" t="s">
        <v>1413</v>
      </c>
      <c r="J141" s="256"/>
      <c r="K141" s="304"/>
    </row>
    <row r="142" s="1" customFormat="1" ht="15" customHeight="1">
      <c r="B142" s="301"/>
      <c r="C142" s="256" t="s">
        <v>1435</v>
      </c>
      <c r="D142" s="256"/>
      <c r="E142" s="256"/>
      <c r="F142" s="279" t="s">
        <v>1378</v>
      </c>
      <c r="G142" s="256"/>
      <c r="H142" s="256" t="s">
        <v>1436</v>
      </c>
      <c r="I142" s="256" t="s">
        <v>1413</v>
      </c>
      <c r="J142" s="256"/>
      <c r="K142" s="304"/>
    </row>
    <row r="143" s="1" customFormat="1" ht="15" customHeight="1">
      <c r="B143" s="305"/>
      <c r="C143" s="306"/>
      <c r="D143" s="306"/>
      <c r="E143" s="306"/>
      <c r="F143" s="306"/>
      <c r="G143" s="306"/>
      <c r="H143" s="306"/>
      <c r="I143" s="306"/>
      <c r="J143" s="306"/>
      <c r="K143" s="307"/>
    </row>
    <row r="144" s="1" customFormat="1" ht="18.75" customHeight="1">
      <c r="B144" s="292"/>
      <c r="C144" s="292"/>
      <c r="D144" s="292"/>
      <c r="E144" s="292"/>
      <c r="F144" s="293"/>
      <c r="G144" s="292"/>
      <c r="H144" s="292"/>
      <c r="I144" s="292"/>
      <c r="J144" s="292"/>
      <c r="K144" s="292"/>
    </row>
    <row r="145" s="1" customFormat="1" ht="18.75" customHeight="1">
      <c r="B145" s="264"/>
      <c r="C145" s="264"/>
      <c r="D145" s="264"/>
      <c r="E145" s="264"/>
      <c r="F145" s="264"/>
      <c r="G145" s="264"/>
      <c r="H145" s="264"/>
      <c r="I145" s="264"/>
      <c r="J145" s="264"/>
      <c r="K145" s="264"/>
    </row>
    <row r="146" s="1" customFormat="1" ht="7.5" customHeight="1">
      <c r="B146" s="265"/>
      <c r="C146" s="266"/>
      <c r="D146" s="266"/>
      <c r="E146" s="266"/>
      <c r="F146" s="266"/>
      <c r="G146" s="266"/>
      <c r="H146" s="266"/>
      <c r="I146" s="266"/>
      <c r="J146" s="266"/>
      <c r="K146" s="267"/>
    </row>
    <row r="147" s="1" customFormat="1" ht="45" customHeight="1">
      <c r="B147" s="268"/>
      <c r="C147" s="269" t="s">
        <v>1437</v>
      </c>
      <c r="D147" s="269"/>
      <c r="E147" s="269"/>
      <c r="F147" s="269"/>
      <c r="G147" s="269"/>
      <c r="H147" s="269"/>
      <c r="I147" s="269"/>
      <c r="J147" s="269"/>
      <c r="K147" s="270"/>
    </row>
    <row r="148" s="1" customFormat="1" ht="17.25" customHeight="1">
      <c r="B148" s="268"/>
      <c r="C148" s="271" t="s">
        <v>1372</v>
      </c>
      <c r="D148" s="271"/>
      <c r="E148" s="271"/>
      <c r="F148" s="271" t="s">
        <v>1373</v>
      </c>
      <c r="G148" s="272"/>
      <c r="H148" s="271" t="s">
        <v>53</v>
      </c>
      <c r="I148" s="271" t="s">
        <v>56</v>
      </c>
      <c r="J148" s="271" t="s">
        <v>1374</v>
      </c>
      <c r="K148" s="270"/>
    </row>
    <row r="149" s="1" customFormat="1" ht="17.25" customHeight="1">
      <c r="B149" s="268"/>
      <c r="C149" s="273" t="s">
        <v>1375</v>
      </c>
      <c r="D149" s="273"/>
      <c r="E149" s="273"/>
      <c r="F149" s="274" t="s">
        <v>1376</v>
      </c>
      <c r="G149" s="275"/>
      <c r="H149" s="273"/>
      <c r="I149" s="273"/>
      <c r="J149" s="273" t="s">
        <v>1377</v>
      </c>
      <c r="K149" s="270"/>
    </row>
    <row r="150" s="1" customFormat="1" ht="5.25" customHeight="1">
      <c r="B150" s="281"/>
      <c r="C150" s="276"/>
      <c r="D150" s="276"/>
      <c r="E150" s="276"/>
      <c r="F150" s="276"/>
      <c r="G150" s="277"/>
      <c r="H150" s="276"/>
      <c r="I150" s="276"/>
      <c r="J150" s="276"/>
      <c r="K150" s="304"/>
    </row>
    <row r="151" s="1" customFormat="1" ht="15" customHeight="1">
      <c r="B151" s="281"/>
      <c r="C151" s="308" t="s">
        <v>1381</v>
      </c>
      <c r="D151" s="256"/>
      <c r="E151" s="256"/>
      <c r="F151" s="309" t="s">
        <v>1378</v>
      </c>
      <c r="G151" s="256"/>
      <c r="H151" s="308" t="s">
        <v>1418</v>
      </c>
      <c r="I151" s="308" t="s">
        <v>1380</v>
      </c>
      <c r="J151" s="308">
        <v>120</v>
      </c>
      <c r="K151" s="304"/>
    </row>
    <row r="152" s="1" customFormat="1" ht="15" customHeight="1">
      <c r="B152" s="281"/>
      <c r="C152" s="308" t="s">
        <v>1427</v>
      </c>
      <c r="D152" s="256"/>
      <c r="E152" s="256"/>
      <c r="F152" s="309" t="s">
        <v>1378</v>
      </c>
      <c r="G152" s="256"/>
      <c r="H152" s="308" t="s">
        <v>1438</v>
      </c>
      <c r="I152" s="308" t="s">
        <v>1380</v>
      </c>
      <c r="J152" s="308" t="s">
        <v>1429</v>
      </c>
      <c r="K152" s="304"/>
    </row>
    <row r="153" s="1" customFormat="1" ht="15" customHeight="1">
      <c r="B153" s="281"/>
      <c r="C153" s="308" t="s">
        <v>1326</v>
      </c>
      <c r="D153" s="256"/>
      <c r="E153" s="256"/>
      <c r="F153" s="309" t="s">
        <v>1378</v>
      </c>
      <c r="G153" s="256"/>
      <c r="H153" s="308" t="s">
        <v>1439</v>
      </c>
      <c r="I153" s="308" t="s">
        <v>1380</v>
      </c>
      <c r="J153" s="308" t="s">
        <v>1429</v>
      </c>
      <c r="K153" s="304"/>
    </row>
    <row r="154" s="1" customFormat="1" ht="15" customHeight="1">
      <c r="B154" s="281"/>
      <c r="C154" s="308" t="s">
        <v>1383</v>
      </c>
      <c r="D154" s="256"/>
      <c r="E154" s="256"/>
      <c r="F154" s="309" t="s">
        <v>1384</v>
      </c>
      <c r="G154" s="256"/>
      <c r="H154" s="308" t="s">
        <v>1418</v>
      </c>
      <c r="I154" s="308" t="s">
        <v>1380</v>
      </c>
      <c r="J154" s="308">
        <v>50</v>
      </c>
      <c r="K154" s="304"/>
    </row>
    <row r="155" s="1" customFormat="1" ht="15" customHeight="1">
      <c r="B155" s="281"/>
      <c r="C155" s="308" t="s">
        <v>1386</v>
      </c>
      <c r="D155" s="256"/>
      <c r="E155" s="256"/>
      <c r="F155" s="309" t="s">
        <v>1378</v>
      </c>
      <c r="G155" s="256"/>
      <c r="H155" s="308" t="s">
        <v>1418</v>
      </c>
      <c r="I155" s="308" t="s">
        <v>1388</v>
      </c>
      <c r="J155" s="308"/>
      <c r="K155" s="304"/>
    </row>
    <row r="156" s="1" customFormat="1" ht="15" customHeight="1">
      <c r="B156" s="281"/>
      <c r="C156" s="308" t="s">
        <v>1397</v>
      </c>
      <c r="D156" s="256"/>
      <c r="E156" s="256"/>
      <c r="F156" s="309" t="s">
        <v>1384</v>
      </c>
      <c r="G156" s="256"/>
      <c r="H156" s="308" t="s">
        <v>1418</v>
      </c>
      <c r="I156" s="308" t="s">
        <v>1380</v>
      </c>
      <c r="J156" s="308">
        <v>50</v>
      </c>
      <c r="K156" s="304"/>
    </row>
    <row r="157" s="1" customFormat="1" ht="15" customHeight="1">
      <c r="B157" s="281"/>
      <c r="C157" s="308" t="s">
        <v>1405</v>
      </c>
      <c r="D157" s="256"/>
      <c r="E157" s="256"/>
      <c r="F157" s="309" t="s">
        <v>1384</v>
      </c>
      <c r="G157" s="256"/>
      <c r="H157" s="308" t="s">
        <v>1418</v>
      </c>
      <c r="I157" s="308" t="s">
        <v>1380</v>
      </c>
      <c r="J157" s="308">
        <v>50</v>
      </c>
      <c r="K157" s="304"/>
    </row>
    <row r="158" s="1" customFormat="1" ht="15" customHeight="1">
      <c r="B158" s="281"/>
      <c r="C158" s="308" t="s">
        <v>1403</v>
      </c>
      <c r="D158" s="256"/>
      <c r="E158" s="256"/>
      <c r="F158" s="309" t="s">
        <v>1384</v>
      </c>
      <c r="G158" s="256"/>
      <c r="H158" s="308" t="s">
        <v>1418</v>
      </c>
      <c r="I158" s="308" t="s">
        <v>1380</v>
      </c>
      <c r="J158" s="308">
        <v>50</v>
      </c>
      <c r="K158" s="304"/>
    </row>
    <row r="159" s="1" customFormat="1" ht="15" customHeight="1">
      <c r="B159" s="281"/>
      <c r="C159" s="308" t="s">
        <v>95</v>
      </c>
      <c r="D159" s="256"/>
      <c r="E159" s="256"/>
      <c r="F159" s="309" t="s">
        <v>1378</v>
      </c>
      <c r="G159" s="256"/>
      <c r="H159" s="308" t="s">
        <v>1440</v>
      </c>
      <c r="I159" s="308" t="s">
        <v>1380</v>
      </c>
      <c r="J159" s="308" t="s">
        <v>1441</v>
      </c>
      <c r="K159" s="304"/>
    </row>
    <row r="160" s="1" customFormat="1" ht="15" customHeight="1">
      <c r="B160" s="281"/>
      <c r="C160" s="308" t="s">
        <v>1442</v>
      </c>
      <c r="D160" s="256"/>
      <c r="E160" s="256"/>
      <c r="F160" s="309" t="s">
        <v>1378</v>
      </c>
      <c r="G160" s="256"/>
      <c r="H160" s="308" t="s">
        <v>1443</v>
      </c>
      <c r="I160" s="308" t="s">
        <v>1413</v>
      </c>
      <c r="J160" s="308"/>
      <c r="K160" s="304"/>
    </row>
    <row r="161" s="1" customFormat="1" ht="15" customHeight="1">
      <c r="B161" s="310"/>
      <c r="C161" s="290"/>
      <c r="D161" s="290"/>
      <c r="E161" s="290"/>
      <c r="F161" s="290"/>
      <c r="G161" s="290"/>
      <c r="H161" s="290"/>
      <c r="I161" s="290"/>
      <c r="J161" s="290"/>
      <c r="K161" s="311"/>
    </row>
    <row r="162" s="1" customFormat="1" ht="18.75" customHeight="1">
      <c r="B162" s="292"/>
      <c r="C162" s="302"/>
      <c r="D162" s="302"/>
      <c r="E162" s="302"/>
      <c r="F162" s="312"/>
      <c r="G162" s="302"/>
      <c r="H162" s="302"/>
      <c r="I162" s="302"/>
      <c r="J162" s="302"/>
      <c r="K162" s="292"/>
    </row>
    <row r="163" s="1" customFormat="1" ht="18.75" customHeight="1">
      <c r="B163" s="264"/>
      <c r="C163" s="264"/>
      <c r="D163" s="264"/>
      <c r="E163" s="264"/>
      <c r="F163" s="264"/>
      <c r="G163" s="264"/>
      <c r="H163" s="264"/>
      <c r="I163" s="264"/>
      <c r="J163" s="264"/>
      <c r="K163" s="264"/>
    </row>
    <row r="164" s="1" customFormat="1" ht="7.5" customHeight="1">
      <c r="B164" s="243"/>
      <c r="C164" s="244"/>
      <c r="D164" s="244"/>
      <c r="E164" s="244"/>
      <c r="F164" s="244"/>
      <c r="G164" s="244"/>
      <c r="H164" s="244"/>
      <c r="I164" s="244"/>
      <c r="J164" s="244"/>
      <c r="K164" s="245"/>
    </row>
    <row r="165" s="1" customFormat="1" ht="45" customHeight="1">
      <c r="B165" s="246"/>
      <c r="C165" s="247" t="s">
        <v>1444</v>
      </c>
      <c r="D165" s="247"/>
      <c r="E165" s="247"/>
      <c r="F165" s="247"/>
      <c r="G165" s="247"/>
      <c r="H165" s="247"/>
      <c r="I165" s="247"/>
      <c r="J165" s="247"/>
      <c r="K165" s="248"/>
    </row>
    <row r="166" s="1" customFormat="1" ht="17.25" customHeight="1">
      <c r="B166" s="246"/>
      <c r="C166" s="271" t="s">
        <v>1372</v>
      </c>
      <c r="D166" s="271"/>
      <c r="E166" s="271"/>
      <c r="F166" s="271" t="s">
        <v>1373</v>
      </c>
      <c r="G166" s="313"/>
      <c r="H166" s="314" t="s">
        <v>53</v>
      </c>
      <c r="I166" s="314" t="s">
        <v>56</v>
      </c>
      <c r="J166" s="271" t="s">
        <v>1374</v>
      </c>
      <c r="K166" s="248"/>
    </row>
    <row r="167" s="1" customFormat="1" ht="17.25" customHeight="1">
      <c r="B167" s="249"/>
      <c r="C167" s="273" t="s">
        <v>1375</v>
      </c>
      <c r="D167" s="273"/>
      <c r="E167" s="273"/>
      <c r="F167" s="274" t="s">
        <v>1376</v>
      </c>
      <c r="G167" s="315"/>
      <c r="H167" s="316"/>
      <c r="I167" s="316"/>
      <c r="J167" s="273" t="s">
        <v>1377</v>
      </c>
      <c r="K167" s="251"/>
    </row>
    <row r="168" s="1" customFormat="1" ht="5.25" customHeight="1">
      <c r="B168" s="281"/>
      <c r="C168" s="276"/>
      <c r="D168" s="276"/>
      <c r="E168" s="276"/>
      <c r="F168" s="276"/>
      <c r="G168" s="277"/>
      <c r="H168" s="276"/>
      <c r="I168" s="276"/>
      <c r="J168" s="276"/>
      <c r="K168" s="304"/>
    </row>
    <row r="169" s="1" customFormat="1" ht="15" customHeight="1">
      <c r="B169" s="281"/>
      <c r="C169" s="256" t="s">
        <v>1381</v>
      </c>
      <c r="D169" s="256"/>
      <c r="E169" s="256"/>
      <c r="F169" s="279" t="s">
        <v>1378</v>
      </c>
      <c r="G169" s="256"/>
      <c r="H169" s="256" t="s">
        <v>1418</v>
      </c>
      <c r="I169" s="256" t="s">
        <v>1380</v>
      </c>
      <c r="J169" s="256">
        <v>120</v>
      </c>
      <c r="K169" s="304"/>
    </row>
    <row r="170" s="1" customFormat="1" ht="15" customHeight="1">
      <c r="B170" s="281"/>
      <c r="C170" s="256" t="s">
        <v>1427</v>
      </c>
      <c r="D170" s="256"/>
      <c r="E170" s="256"/>
      <c r="F170" s="279" t="s">
        <v>1378</v>
      </c>
      <c r="G170" s="256"/>
      <c r="H170" s="256" t="s">
        <v>1428</v>
      </c>
      <c r="I170" s="256" t="s">
        <v>1380</v>
      </c>
      <c r="J170" s="256" t="s">
        <v>1429</v>
      </c>
      <c r="K170" s="304"/>
    </row>
    <row r="171" s="1" customFormat="1" ht="15" customHeight="1">
      <c r="B171" s="281"/>
      <c r="C171" s="256" t="s">
        <v>1326</v>
      </c>
      <c r="D171" s="256"/>
      <c r="E171" s="256"/>
      <c r="F171" s="279" t="s">
        <v>1378</v>
      </c>
      <c r="G171" s="256"/>
      <c r="H171" s="256" t="s">
        <v>1445</v>
      </c>
      <c r="I171" s="256" t="s">
        <v>1380</v>
      </c>
      <c r="J171" s="256" t="s">
        <v>1429</v>
      </c>
      <c r="K171" s="304"/>
    </row>
    <row r="172" s="1" customFormat="1" ht="15" customHeight="1">
      <c r="B172" s="281"/>
      <c r="C172" s="256" t="s">
        <v>1383</v>
      </c>
      <c r="D172" s="256"/>
      <c r="E172" s="256"/>
      <c r="F172" s="279" t="s">
        <v>1384</v>
      </c>
      <c r="G172" s="256"/>
      <c r="H172" s="256" t="s">
        <v>1445</v>
      </c>
      <c r="I172" s="256" t="s">
        <v>1380</v>
      </c>
      <c r="J172" s="256">
        <v>50</v>
      </c>
      <c r="K172" s="304"/>
    </row>
    <row r="173" s="1" customFormat="1" ht="15" customHeight="1">
      <c r="B173" s="281"/>
      <c r="C173" s="256" t="s">
        <v>1386</v>
      </c>
      <c r="D173" s="256"/>
      <c r="E173" s="256"/>
      <c r="F173" s="279" t="s">
        <v>1378</v>
      </c>
      <c r="G173" s="256"/>
      <c r="H173" s="256" t="s">
        <v>1445</v>
      </c>
      <c r="I173" s="256" t="s">
        <v>1388</v>
      </c>
      <c r="J173" s="256"/>
      <c r="K173" s="304"/>
    </row>
    <row r="174" s="1" customFormat="1" ht="15" customHeight="1">
      <c r="B174" s="281"/>
      <c r="C174" s="256" t="s">
        <v>1397</v>
      </c>
      <c r="D174" s="256"/>
      <c r="E174" s="256"/>
      <c r="F174" s="279" t="s">
        <v>1384</v>
      </c>
      <c r="G174" s="256"/>
      <c r="H174" s="256" t="s">
        <v>1445</v>
      </c>
      <c r="I174" s="256" t="s">
        <v>1380</v>
      </c>
      <c r="J174" s="256">
        <v>50</v>
      </c>
      <c r="K174" s="304"/>
    </row>
    <row r="175" s="1" customFormat="1" ht="15" customHeight="1">
      <c r="B175" s="281"/>
      <c r="C175" s="256" t="s">
        <v>1405</v>
      </c>
      <c r="D175" s="256"/>
      <c r="E175" s="256"/>
      <c r="F175" s="279" t="s">
        <v>1384</v>
      </c>
      <c r="G175" s="256"/>
      <c r="H175" s="256" t="s">
        <v>1445</v>
      </c>
      <c r="I175" s="256" t="s">
        <v>1380</v>
      </c>
      <c r="J175" s="256">
        <v>50</v>
      </c>
      <c r="K175" s="304"/>
    </row>
    <row r="176" s="1" customFormat="1" ht="15" customHeight="1">
      <c r="B176" s="281"/>
      <c r="C176" s="256" t="s">
        <v>1403</v>
      </c>
      <c r="D176" s="256"/>
      <c r="E176" s="256"/>
      <c r="F176" s="279" t="s">
        <v>1384</v>
      </c>
      <c r="G176" s="256"/>
      <c r="H176" s="256" t="s">
        <v>1445</v>
      </c>
      <c r="I176" s="256" t="s">
        <v>1380</v>
      </c>
      <c r="J176" s="256">
        <v>50</v>
      </c>
      <c r="K176" s="304"/>
    </row>
    <row r="177" s="1" customFormat="1" ht="15" customHeight="1">
      <c r="B177" s="281"/>
      <c r="C177" s="256" t="s">
        <v>122</v>
      </c>
      <c r="D177" s="256"/>
      <c r="E177" s="256"/>
      <c r="F177" s="279" t="s">
        <v>1378</v>
      </c>
      <c r="G177" s="256"/>
      <c r="H177" s="256" t="s">
        <v>1446</v>
      </c>
      <c r="I177" s="256" t="s">
        <v>1447</v>
      </c>
      <c r="J177" s="256"/>
      <c r="K177" s="304"/>
    </row>
    <row r="178" s="1" customFormat="1" ht="15" customHeight="1">
      <c r="B178" s="281"/>
      <c r="C178" s="256" t="s">
        <v>56</v>
      </c>
      <c r="D178" s="256"/>
      <c r="E178" s="256"/>
      <c r="F178" s="279" t="s">
        <v>1378</v>
      </c>
      <c r="G178" s="256"/>
      <c r="H178" s="256" t="s">
        <v>1448</v>
      </c>
      <c r="I178" s="256" t="s">
        <v>1449</v>
      </c>
      <c r="J178" s="256">
        <v>1</v>
      </c>
      <c r="K178" s="304"/>
    </row>
    <row r="179" s="1" customFormat="1" ht="15" customHeight="1">
      <c r="B179" s="281"/>
      <c r="C179" s="256" t="s">
        <v>52</v>
      </c>
      <c r="D179" s="256"/>
      <c r="E179" s="256"/>
      <c r="F179" s="279" t="s">
        <v>1378</v>
      </c>
      <c r="G179" s="256"/>
      <c r="H179" s="256" t="s">
        <v>1450</v>
      </c>
      <c r="I179" s="256" t="s">
        <v>1380</v>
      </c>
      <c r="J179" s="256">
        <v>20</v>
      </c>
      <c r="K179" s="304"/>
    </row>
    <row r="180" s="1" customFormat="1" ht="15" customHeight="1">
      <c r="B180" s="281"/>
      <c r="C180" s="256" t="s">
        <v>53</v>
      </c>
      <c r="D180" s="256"/>
      <c r="E180" s="256"/>
      <c r="F180" s="279" t="s">
        <v>1378</v>
      </c>
      <c r="G180" s="256"/>
      <c r="H180" s="256" t="s">
        <v>1451</v>
      </c>
      <c r="I180" s="256" t="s">
        <v>1380</v>
      </c>
      <c r="J180" s="256">
        <v>255</v>
      </c>
      <c r="K180" s="304"/>
    </row>
    <row r="181" s="1" customFormat="1" ht="15" customHeight="1">
      <c r="B181" s="281"/>
      <c r="C181" s="256" t="s">
        <v>123</v>
      </c>
      <c r="D181" s="256"/>
      <c r="E181" s="256"/>
      <c r="F181" s="279" t="s">
        <v>1378</v>
      </c>
      <c r="G181" s="256"/>
      <c r="H181" s="256" t="s">
        <v>1342</v>
      </c>
      <c r="I181" s="256" t="s">
        <v>1380</v>
      </c>
      <c r="J181" s="256">
        <v>10</v>
      </c>
      <c r="K181" s="304"/>
    </row>
    <row r="182" s="1" customFormat="1" ht="15" customHeight="1">
      <c r="B182" s="281"/>
      <c r="C182" s="256" t="s">
        <v>124</v>
      </c>
      <c r="D182" s="256"/>
      <c r="E182" s="256"/>
      <c r="F182" s="279" t="s">
        <v>1378</v>
      </c>
      <c r="G182" s="256"/>
      <c r="H182" s="256" t="s">
        <v>1452</v>
      </c>
      <c r="I182" s="256" t="s">
        <v>1413</v>
      </c>
      <c r="J182" s="256"/>
      <c r="K182" s="304"/>
    </row>
    <row r="183" s="1" customFormat="1" ht="15" customHeight="1">
      <c r="B183" s="281"/>
      <c r="C183" s="256" t="s">
        <v>1453</v>
      </c>
      <c r="D183" s="256"/>
      <c r="E183" s="256"/>
      <c r="F183" s="279" t="s">
        <v>1378</v>
      </c>
      <c r="G183" s="256"/>
      <c r="H183" s="256" t="s">
        <v>1454</v>
      </c>
      <c r="I183" s="256" t="s">
        <v>1413</v>
      </c>
      <c r="J183" s="256"/>
      <c r="K183" s="304"/>
    </row>
    <row r="184" s="1" customFormat="1" ht="15" customHeight="1">
      <c r="B184" s="281"/>
      <c r="C184" s="256" t="s">
        <v>1442</v>
      </c>
      <c r="D184" s="256"/>
      <c r="E184" s="256"/>
      <c r="F184" s="279" t="s">
        <v>1378</v>
      </c>
      <c r="G184" s="256"/>
      <c r="H184" s="256" t="s">
        <v>1455</v>
      </c>
      <c r="I184" s="256" t="s">
        <v>1413</v>
      </c>
      <c r="J184" s="256"/>
      <c r="K184" s="304"/>
    </row>
    <row r="185" s="1" customFormat="1" ht="15" customHeight="1">
      <c r="B185" s="281"/>
      <c r="C185" s="256" t="s">
        <v>126</v>
      </c>
      <c r="D185" s="256"/>
      <c r="E185" s="256"/>
      <c r="F185" s="279" t="s">
        <v>1384</v>
      </c>
      <c r="G185" s="256"/>
      <c r="H185" s="256" t="s">
        <v>1456</v>
      </c>
      <c r="I185" s="256" t="s">
        <v>1380</v>
      </c>
      <c r="J185" s="256">
        <v>50</v>
      </c>
      <c r="K185" s="304"/>
    </row>
    <row r="186" s="1" customFormat="1" ht="15" customHeight="1">
      <c r="B186" s="281"/>
      <c r="C186" s="256" t="s">
        <v>1457</v>
      </c>
      <c r="D186" s="256"/>
      <c r="E186" s="256"/>
      <c r="F186" s="279" t="s">
        <v>1384</v>
      </c>
      <c r="G186" s="256"/>
      <c r="H186" s="256" t="s">
        <v>1458</v>
      </c>
      <c r="I186" s="256" t="s">
        <v>1459</v>
      </c>
      <c r="J186" s="256"/>
      <c r="K186" s="304"/>
    </row>
    <row r="187" s="1" customFormat="1" ht="15" customHeight="1">
      <c r="B187" s="281"/>
      <c r="C187" s="256" t="s">
        <v>1460</v>
      </c>
      <c r="D187" s="256"/>
      <c r="E187" s="256"/>
      <c r="F187" s="279" t="s">
        <v>1384</v>
      </c>
      <c r="G187" s="256"/>
      <c r="H187" s="256" t="s">
        <v>1461</v>
      </c>
      <c r="I187" s="256" t="s">
        <v>1459</v>
      </c>
      <c r="J187" s="256"/>
      <c r="K187" s="304"/>
    </row>
    <row r="188" s="1" customFormat="1" ht="15" customHeight="1">
      <c r="B188" s="281"/>
      <c r="C188" s="256" t="s">
        <v>1462</v>
      </c>
      <c r="D188" s="256"/>
      <c r="E188" s="256"/>
      <c r="F188" s="279" t="s">
        <v>1384</v>
      </c>
      <c r="G188" s="256"/>
      <c r="H188" s="256" t="s">
        <v>1463</v>
      </c>
      <c r="I188" s="256" t="s">
        <v>1459</v>
      </c>
      <c r="J188" s="256"/>
      <c r="K188" s="304"/>
    </row>
    <row r="189" s="1" customFormat="1" ht="15" customHeight="1">
      <c r="B189" s="281"/>
      <c r="C189" s="317" t="s">
        <v>1464</v>
      </c>
      <c r="D189" s="256"/>
      <c r="E189" s="256"/>
      <c r="F189" s="279" t="s">
        <v>1384</v>
      </c>
      <c r="G189" s="256"/>
      <c r="H189" s="256" t="s">
        <v>1465</v>
      </c>
      <c r="I189" s="256" t="s">
        <v>1466</v>
      </c>
      <c r="J189" s="318" t="s">
        <v>1467</v>
      </c>
      <c r="K189" s="304"/>
    </row>
    <row r="190" s="14" customFormat="1" ht="15" customHeight="1">
      <c r="B190" s="319"/>
      <c r="C190" s="320" t="s">
        <v>1468</v>
      </c>
      <c r="D190" s="321"/>
      <c r="E190" s="321"/>
      <c r="F190" s="322" t="s">
        <v>1384</v>
      </c>
      <c r="G190" s="321"/>
      <c r="H190" s="321" t="s">
        <v>1469</v>
      </c>
      <c r="I190" s="321" t="s">
        <v>1466</v>
      </c>
      <c r="J190" s="323" t="s">
        <v>1467</v>
      </c>
      <c r="K190" s="324"/>
    </row>
    <row r="191" s="1" customFormat="1" ht="15" customHeight="1">
      <c r="B191" s="281"/>
      <c r="C191" s="317" t="s">
        <v>41</v>
      </c>
      <c r="D191" s="256"/>
      <c r="E191" s="256"/>
      <c r="F191" s="279" t="s">
        <v>1378</v>
      </c>
      <c r="G191" s="256"/>
      <c r="H191" s="253" t="s">
        <v>1470</v>
      </c>
      <c r="I191" s="256" t="s">
        <v>1471</v>
      </c>
      <c r="J191" s="256"/>
      <c r="K191" s="304"/>
    </row>
    <row r="192" s="1" customFormat="1" ht="15" customHeight="1">
      <c r="B192" s="281"/>
      <c r="C192" s="317" t="s">
        <v>1472</v>
      </c>
      <c r="D192" s="256"/>
      <c r="E192" s="256"/>
      <c r="F192" s="279" t="s">
        <v>1378</v>
      </c>
      <c r="G192" s="256"/>
      <c r="H192" s="256" t="s">
        <v>1473</v>
      </c>
      <c r="I192" s="256" t="s">
        <v>1413</v>
      </c>
      <c r="J192" s="256"/>
      <c r="K192" s="304"/>
    </row>
    <row r="193" s="1" customFormat="1" ht="15" customHeight="1">
      <c r="B193" s="281"/>
      <c r="C193" s="317" t="s">
        <v>1474</v>
      </c>
      <c r="D193" s="256"/>
      <c r="E193" s="256"/>
      <c r="F193" s="279" t="s">
        <v>1378</v>
      </c>
      <c r="G193" s="256"/>
      <c r="H193" s="256" t="s">
        <v>1475</v>
      </c>
      <c r="I193" s="256" t="s">
        <v>1413</v>
      </c>
      <c r="J193" s="256"/>
      <c r="K193" s="304"/>
    </row>
    <row r="194" s="1" customFormat="1" ht="15" customHeight="1">
      <c r="B194" s="281"/>
      <c r="C194" s="317" t="s">
        <v>1476</v>
      </c>
      <c r="D194" s="256"/>
      <c r="E194" s="256"/>
      <c r="F194" s="279" t="s">
        <v>1384</v>
      </c>
      <c r="G194" s="256"/>
      <c r="H194" s="256" t="s">
        <v>1477</v>
      </c>
      <c r="I194" s="256" t="s">
        <v>1413</v>
      </c>
      <c r="J194" s="256"/>
      <c r="K194" s="304"/>
    </row>
    <row r="195" s="1" customFormat="1" ht="15" customHeight="1">
      <c r="B195" s="310"/>
      <c r="C195" s="325"/>
      <c r="D195" s="290"/>
      <c r="E195" s="290"/>
      <c r="F195" s="290"/>
      <c r="G195" s="290"/>
      <c r="H195" s="290"/>
      <c r="I195" s="290"/>
      <c r="J195" s="290"/>
      <c r="K195" s="311"/>
    </row>
    <row r="196" s="1" customFormat="1" ht="18.75" customHeight="1">
      <c r="B196" s="292"/>
      <c r="C196" s="302"/>
      <c r="D196" s="302"/>
      <c r="E196" s="302"/>
      <c r="F196" s="312"/>
      <c r="G196" s="302"/>
      <c r="H196" s="302"/>
      <c r="I196" s="302"/>
      <c r="J196" s="302"/>
      <c r="K196" s="292"/>
    </row>
    <row r="197" s="1" customFormat="1" ht="18.75" customHeight="1">
      <c r="B197" s="292"/>
      <c r="C197" s="302"/>
      <c r="D197" s="302"/>
      <c r="E197" s="302"/>
      <c r="F197" s="312"/>
      <c r="G197" s="302"/>
      <c r="H197" s="302"/>
      <c r="I197" s="302"/>
      <c r="J197" s="302"/>
      <c r="K197" s="292"/>
    </row>
    <row r="198" s="1" customFormat="1" ht="18.75" customHeight="1">
      <c r="B198" s="264"/>
      <c r="C198" s="264"/>
      <c r="D198" s="264"/>
      <c r="E198" s="264"/>
      <c r="F198" s="264"/>
      <c r="G198" s="264"/>
      <c r="H198" s="264"/>
      <c r="I198" s="264"/>
      <c r="J198" s="264"/>
      <c r="K198" s="264"/>
    </row>
    <row r="199" s="1" customFormat="1" ht="13.5">
      <c r="B199" s="243"/>
      <c r="C199" s="244"/>
      <c r="D199" s="244"/>
      <c r="E199" s="244"/>
      <c r="F199" s="244"/>
      <c r="G199" s="244"/>
      <c r="H199" s="244"/>
      <c r="I199" s="244"/>
      <c r="J199" s="244"/>
      <c r="K199" s="245"/>
    </row>
    <row r="200" s="1" customFormat="1" ht="21">
      <c r="B200" s="246"/>
      <c r="C200" s="247" t="s">
        <v>1478</v>
      </c>
      <c r="D200" s="247"/>
      <c r="E200" s="247"/>
      <c r="F200" s="247"/>
      <c r="G200" s="247"/>
      <c r="H200" s="247"/>
      <c r="I200" s="247"/>
      <c r="J200" s="247"/>
      <c r="K200" s="248"/>
    </row>
    <row r="201" s="1" customFormat="1" ht="25.5" customHeight="1">
      <c r="B201" s="246"/>
      <c r="C201" s="326" t="s">
        <v>1479</v>
      </c>
      <c r="D201" s="326"/>
      <c r="E201" s="326"/>
      <c r="F201" s="326" t="s">
        <v>1480</v>
      </c>
      <c r="G201" s="327"/>
      <c r="H201" s="326" t="s">
        <v>1481</v>
      </c>
      <c r="I201" s="326"/>
      <c r="J201" s="326"/>
      <c r="K201" s="248"/>
    </row>
    <row r="202" s="1" customFormat="1" ht="5.25" customHeight="1">
      <c r="B202" s="281"/>
      <c r="C202" s="276"/>
      <c r="D202" s="276"/>
      <c r="E202" s="276"/>
      <c r="F202" s="276"/>
      <c r="G202" s="302"/>
      <c r="H202" s="276"/>
      <c r="I202" s="276"/>
      <c r="J202" s="276"/>
      <c r="K202" s="304"/>
    </row>
    <row r="203" s="1" customFormat="1" ht="15" customHeight="1">
      <c r="B203" s="281"/>
      <c r="C203" s="256" t="s">
        <v>1471</v>
      </c>
      <c r="D203" s="256"/>
      <c r="E203" s="256"/>
      <c r="F203" s="279" t="s">
        <v>42</v>
      </c>
      <c r="G203" s="256"/>
      <c r="H203" s="256" t="s">
        <v>1482</v>
      </c>
      <c r="I203" s="256"/>
      <c r="J203" s="256"/>
      <c r="K203" s="304"/>
    </row>
    <row r="204" s="1" customFormat="1" ht="15" customHeight="1">
      <c r="B204" s="281"/>
      <c r="C204" s="256"/>
      <c r="D204" s="256"/>
      <c r="E204" s="256"/>
      <c r="F204" s="279" t="s">
        <v>43</v>
      </c>
      <c r="G204" s="256"/>
      <c r="H204" s="256" t="s">
        <v>1483</v>
      </c>
      <c r="I204" s="256"/>
      <c r="J204" s="256"/>
      <c r="K204" s="304"/>
    </row>
    <row r="205" s="1" customFormat="1" ht="15" customHeight="1">
      <c r="B205" s="281"/>
      <c r="C205" s="256"/>
      <c r="D205" s="256"/>
      <c r="E205" s="256"/>
      <c r="F205" s="279" t="s">
        <v>46</v>
      </c>
      <c r="G205" s="256"/>
      <c r="H205" s="256" t="s">
        <v>1484</v>
      </c>
      <c r="I205" s="256"/>
      <c r="J205" s="256"/>
      <c r="K205" s="304"/>
    </row>
    <row r="206" s="1" customFormat="1" ht="15" customHeight="1">
      <c r="B206" s="281"/>
      <c r="C206" s="256"/>
      <c r="D206" s="256"/>
      <c r="E206" s="256"/>
      <c r="F206" s="279" t="s">
        <v>44</v>
      </c>
      <c r="G206" s="256"/>
      <c r="H206" s="256" t="s">
        <v>1485</v>
      </c>
      <c r="I206" s="256"/>
      <c r="J206" s="256"/>
      <c r="K206" s="304"/>
    </row>
    <row r="207" s="1" customFormat="1" ht="15" customHeight="1">
      <c r="B207" s="281"/>
      <c r="C207" s="256"/>
      <c r="D207" s="256"/>
      <c r="E207" s="256"/>
      <c r="F207" s="279" t="s">
        <v>45</v>
      </c>
      <c r="G207" s="256"/>
      <c r="H207" s="256" t="s">
        <v>1486</v>
      </c>
      <c r="I207" s="256"/>
      <c r="J207" s="256"/>
      <c r="K207" s="304"/>
    </row>
    <row r="208" s="1" customFormat="1" ht="15" customHeight="1">
      <c r="B208" s="281"/>
      <c r="C208" s="256"/>
      <c r="D208" s="256"/>
      <c r="E208" s="256"/>
      <c r="F208" s="279"/>
      <c r="G208" s="256"/>
      <c r="H208" s="256"/>
      <c r="I208" s="256"/>
      <c r="J208" s="256"/>
      <c r="K208" s="304"/>
    </row>
    <row r="209" s="1" customFormat="1" ht="15" customHeight="1">
      <c r="B209" s="281"/>
      <c r="C209" s="256" t="s">
        <v>1425</v>
      </c>
      <c r="D209" s="256"/>
      <c r="E209" s="256"/>
      <c r="F209" s="279" t="s">
        <v>78</v>
      </c>
      <c r="G209" s="256"/>
      <c r="H209" s="256" t="s">
        <v>1487</v>
      </c>
      <c r="I209" s="256"/>
      <c r="J209" s="256"/>
      <c r="K209" s="304"/>
    </row>
    <row r="210" s="1" customFormat="1" ht="15" customHeight="1">
      <c r="B210" s="281"/>
      <c r="C210" s="256"/>
      <c r="D210" s="256"/>
      <c r="E210" s="256"/>
      <c r="F210" s="279" t="s">
        <v>1320</v>
      </c>
      <c r="G210" s="256"/>
      <c r="H210" s="256" t="s">
        <v>1321</v>
      </c>
      <c r="I210" s="256"/>
      <c r="J210" s="256"/>
      <c r="K210" s="304"/>
    </row>
    <row r="211" s="1" customFormat="1" ht="15" customHeight="1">
      <c r="B211" s="281"/>
      <c r="C211" s="256"/>
      <c r="D211" s="256"/>
      <c r="E211" s="256"/>
      <c r="F211" s="279" t="s">
        <v>1318</v>
      </c>
      <c r="G211" s="256"/>
      <c r="H211" s="256" t="s">
        <v>1488</v>
      </c>
      <c r="I211" s="256"/>
      <c r="J211" s="256"/>
      <c r="K211" s="304"/>
    </row>
    <row r="212" s="1" customFormat="1" ht="15" customHeight="1">
      <c r="B212" s="328"/>
      <c r="C212" s="256"/>
      <c r="D212" s="256"/>
      <c r="E212" s="256"/>
      <c r="F212" s="279" t="s">
        <v>1322</v>
      </c>
      <c r="G212" s="317"/>
      <c r="H212" s="308" t="s">
        <v>1323</v>
      </c>
      <c r="I212" s="308"/>
      <c r="J212" s="308"/>
      <c r="K212" s="329"/>
    </row>
    <row r="213" s="1" customFormat="1" ht="15" customHeight="1">
      <c r="B213" s="328"/>
      <c r="C213" s="256"/>
      <c r="D213" s="256"/>
      <c r="E213" s="256"/>
      <c r="F213" s="279" t="s">
        <v>1324</v>
      </c>
      <c r="G213" s="317"/>
      <c r="H213" s="308" t="s">
        <v>578</v>
      </c>
      <c r="I213" s="308"/>
      <c r="J213" s="308"/>
      <c r="K213" s="329"/>
    </row>
    <row r="214" s="1" customFormat="1" ht="15" customHeight="1">
      <c r="B214" s="328"/>
      <c r="C214" s="256"/>
      <c r="D214" s="256"/>
      <c r="E214" s="256"/>
      <c r="F214" s="279"/>
      <c r="G214" s="317"/>
      <c r="H214" s="308"/>
      <c r="I214" s="308"/>
      <c r="J214" s="308"/>
      <c r="K214" s="329"/>
    </row>
    <row r="215" s="1" customFormat="1" ht="15" customHeight="1">
      <c r="B215" s="328"/>
      <c r="C215" s="256" t="s">
        <v>1449</v>
      </c>
      <c r="D215" s="256"/>
      <c r="E215" s="256"/>
      <c r="F215" s="279">
        <v>1</v>
      </c>
      <c r="G215" s="317"/>
      <c r="H215" s="308" t="s">
        <v>1489</v>
      </c>
      <c r="I215" s="308"/>
      <c r="J215" s="308"/>
      <c r="K215" s="329"/>
    </row>
    <row r="216" s="1" customFormat="1" ht="15" customHeight="1">
      <c r="B216" s="328"/>
      <c r="C216" s="256"/>
      <c r="D216" s="256"/>
      <c r="E216" s="256"/>
      <c r="F216" s="279">
        <v>2</v>
      </c>
      <c r="G216" s="317"/>
      <c r="H216" s="308" t="s">
        <v>1490</v>
      </c>
      <c r="I216" s="308"/>
      <c r="J216" s="308"/>
      <c r="K216" s="329"/>
    </row>
    <row r="217" s="1" customFormat="1" ht="15" customHeight="1">
      <c r="B217" s="328"/>
      <c r="C217" s="256"/>
      <c r="D217" s="256"/>
      <c r="E217" s="256"/>
      <c r="F217" s="279">
        <v>3</v>
      </c>
      <c r="G217" s="317"/>
      <c r="H217" s="308" t="s">
        <v>1491</v>
      </c>
      <c r="I217" s="308"/>
      <c r="J217" s="308"/>
      <c r="K217" s="329"/>
    </row>
    <row r="218" s="1" customFormat="1" ht="15" customHeight="1">
      <c r="B218" s="328"/>
      <c r="C218" s="256"/>
      <c r="D218" s="256"/>
      <c r="E218" s="256"/>
      <c r="F218" s="279">
        <v>4</v>
      </c>
      <c r="G218" s="317"/>
      <c r="H218" s="308" t="s">
        <v>1492</v>
      </c>
      <c r="I218" s="308"/>
      <c r="J218" s="308"/>
      <c r="K218" s="329"/>
    </row>
    <row r="219" s="1" customFormat="1" ht="12.75" customHeight="1">
      <c r="B219" s="330"/>
      <c r="C219" s="331"/>
      <c r="D219" s="331"/>
      <c r="E219" s="331"/>
      <c r="F219" s="331"/>
      <c r="G219" s="331"/>
      <c r="H219" s="331"/>
      <c r="I219" s="331"/>
      <c r="J219" s="331"/>
      <c r="K219" s="33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Pirklová Eva</dc:creator>
  <cp:lastModifiedBy>Pirklová Eva</cp:lastModifiedBy>
  <dcterms:created xsi:type="dcterms:W3CDTF">2024-11-21T10:19:31Z</dcterms:created>
  <dcterms:modified xsi:type="dcterms:W3CDTF">2024-11-21T10:19:41Z</dcterms:modified>
</cp:coreProperties>
</file>