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4-058-01-01 - Stavební..." sheetId="2" r:id="rId2"/>
    <sheet name="2024-058-01-02 - Stavební..." sheetId="3" r:id="rId3"/>
    <sheet name="2024-058-02-01 - Stavební..." sheetId="4" r:id="rId4"/>
    <sheet name="2024-058-02-02 - Stavební..." sheetId="5" r:id="rId5"/>
    <sheet name="2024-058-03-01 - Stavební..." sheetId="6" r:id="rId6"/>
    <sheet name="2024-058-03-02 - Stavební..." sheetId="7" r:id="rId7"/>
    <sheet name="2024-058-04-01 - Profese ..." sheetId="8" r:id="rId8"/>
    <sheet name="2024-058-04-02 - Profese ..." sheetId="9" r:id="rId9"/>
    <sheet name="2024-058-04-03 - Profese ..." sheetId="10" r:id="rId10"/>
    <sheet name="2024-058-04-04 - Profese ..." sheetId="11" r:id="rId11"/>
    <sheet name="2024-058-05 - VRN- vedlej..." sheetId="12" r:id="rId12"/>
    <sheet name="Seznam figur" sheetId="13" r:id="rId13"/>
    <sheet name="Pokyny pro vyplnění" sheetId="14" r:id="rId14"/>
  </sheets>
  <definedNames>
    <definedName name="_xlnm.Print_Area" localSheetId="0">'Rekapitulace stavby'!$D$4:$AO$36,'Rekapitulace stavby'!$C$42:$AQ$70</definedName>
    <definedName name="_xlnm.Print_Titles" localSheetId="0">'Rekapitulace stavby'!$52:$52</definedName>
    <definedName name="_xlnm._FilterDatabase" localSheetId="1" hidden="1">'2024-058-01-01 - Stavební...'!$C$103:$K$491</definedName>
    <definedName name="_xlnm.Print_Area" localSheetId="1">'2024-058-01-01 - Stavební...'!$C$4:$J$41,'2024-058-01-01 - Stavební...'!$C$47:$J$83,'2024-058-01-01 - Stavební...'!$C$89:$K$491</definedName>
    <definedName name="_xlnm.Print_Titles" localSheetId="1">'2024-058-01-01 - Stavební...'!$103:$103</definedName>
    <definedName name="_xlnm._FilterDatabase" localSheetId="2" hidden="1">'2024-058-01-02 - Stavební...'!$C$105:$K$959</definedName>
    <definedName name="_xlnm.Print_Area" localSheetId="2">'2024-058-01-02 - Stavební...'!$C$4:$J$41,'2024-058-01-02 - Stavební...'!$C$47:$J$85,'2024-058-01-02 - Stavební...'!$C$91:$K$959</definedName>
    <definedName name="_xlnm.Print_Titles" localSheetId="2">'2024-058-01-02 - Stavební...'!$105:$105</definedName>
    <definedName name="_xlnm._FilterDatabase" localSheetId="3" hidden="1">'2024-058-02-01 - Stavební...'!$C$91:$K$173</definedName>
    <definedName name="_xlnm.Print_Area" localSheetId="3">'2024-058-02-01 - Stavební...'!$C$4:$J$41,'2024-058-02-01 - Stavební...'!$C$47:$J$71,'2024-058-02-01 - Stavební...'!$C$77:$K$173</definedName>
    <definedName name="_xlnm.Print_Titles" localSheetId="3">'2024-058-02-01 - Stavební...'!$91:$91</definedName>
    <definedName name="_xlnm._FilterDatabase" localSheetId="4" hidden="1">'2024-058-02-02 - Stavební...'!$C$92:$K$255</definedName>
    <definedName name="_xlnm.Print_Area" localSheetId="4">'2024-058-02-02 - Stavební...'!$C$4:$J$41,'2024-058-02-02 - Stavební...'!$C$47:$J$72,'2024-058-02-02 - Stavební...'!$C$78:$K$255</definedName>
    <definedName name="_xlnm.Print_Titles" localSheetId="4">'2024-058-02-02 - Stavební...'!$92:$92</definedName>
    <definedName name="_xlnm._FilterDatabase" localSheetId="5" hidden="1">'2024-058-03-01 - Stavební...'!$C$94:$K$243</definedName>
    <definedName name="_xlnm.Print_Area" localSheetId="5">'2024-058-03-01 - Stavební...'!$C$4:$J$41,'2024-058-03-01 - Stavební...'!$C$47:$J$74,'2024-058-03-01 - Stavební...'!$C$80:$K$243</definedName>
    <definedName name="_xlnm.Print_Titles" localSheetId="5">'2024-058-03-01 - Stavební...'!$94:$94</definedName>
    <definedName name="_xlnm._FilterDatabase" localSheetId="6" hidden="1">'2024-058-03-02 - Stavební...'!$C$92:$K$255</definedName>
    <definedName name="_xlnm.Print_Area" localSheetId="6">'2024-058-03-02 - Stavební...'!$C$4:$J$41,'2024-058-03-02 - Stavební...'!$C$47:$J$72,'2024-058-03-02 - Stavební...'!$C$78:$K$255</definedName>
    <definedName name="_xlnm.Print_Titles" localSheetId="6">'2024-058-03-02 - Stavební...'!$92:$92</definedName>
    <definedName name="_xlnm._FilterDatabase" localSheetId="7" hidden="1">'2024-058-04-01 - Profese ...'!$C$86:$K$183</definedName>
    <definedName name="_xlnm.Print_Area" localSheetId="7">'2024-058-04-01 - Profese ...'!$C$4:$J$41,'2024-058-04-01 - Profese ...'!$C$47:$J$66,'2024-058-04-01 - Profese ...'!$C$72:$K$183</definedName>
    <definedName name="_xlnm.Print_Titles" localSheetId="7">'2024-058-04-01 - Profese ...'!$86:$86</definedName>
    <definedName name="_xlnm._FilterDatabase" localSheetId="8" hidden="1">'2024-058-04-02 - Profese ...'!$C$89:$K$136</definedName>
    <definedName name="_xlnm.Print_Area" localSheetId="8">'2024-058-04-02 - Profese ...'!$C$4:$J$41,'2024-058-04-02 - Profese ...'!$C$47:$J$69,'2024-058-04-02 - Profese ...'!$C$75:$K$136</definedName>
    <definedName name="_xlnm.Print_Titles" localSheetId="8">'2024-058-04-02 - Profese ...'!$89:$89</definedName>
    <definedName name="_xlnm._FilterDatabase" localSheetId="9" hidden="1">'2024-058-04-03 - Profese ...'!$C$93:$K$164</definedName>
    <definedName name="_xlnm.Print_Area" localSheetId="9">'2024-058-04-03 - Profese ...'!$C$4:$J$41,'2024-058-04-03 - Profese ...'!$C$47:$J$73,'2024-058-04-03 - Profese ...'!$C$79:$K$164</definedName>
    <definedName name="_xlnm.Print_Titles" localSheetId="9">'2024-058-04-03 - Profese ...'!$93:$93</definedName>
    <definedName name="_xlnm._FilterDatabase" localSheetId="10" hidden="1">'2024-058-04-04 - Profese ...'!$C$93:$K$157</definedName>
    <definedName name="_xlnm.Print_Area" localSheetId="10">'2024-058-04-04 - Profese ...'!$C$4:$J$41,'2024-058-04-04 - Profese ...'!$C$47:$J$73,'2024-058-04-04 - Profese ...'!$C$79:$K$157</definedName>
    <definedName name="_xlnm.Print_Titles" localSheetId="10">'2024-058-04-04 - Profese ...'!$93:$93</definedName>
    <definedName name="_xlnm._FilterDatabase" localSheetId="11" hidden="1">'2024-058-05 - VRN- vedlej...'!$C$84:$K$107</definedName>
    <definedName name="_xlnm.Print_Area" localSheetId="11">'2024-058-05 - VRN- vedlej...'!$C$4:$J$39,'2024-058-05 - VRN- vedlej...'!$C$45:$J$66,'2024-058-05 - VRN- vedlej...'!$C$72:$K$107</definedName>
    <definedName name="_xlnm.Print_Titles" localSheetId="11">'2024-058-05 - VRN- vedlej...'!$84:$84</definedName>
    <definedName name="_xlnm.Print_Area" localSheetId="12">'Seznam figur'!$C$4:$G$14</definedName>
    <definedName name="_xlnm.Print_Titles" localSheetId="12">'Seznam figur'!$9:$9</definedName>
    <definedName name="_xlnm.Print_Area" localSheetId="1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3" l="1" r="D7"/>
  <c i="12" r="J37"/>
  <c r="J36"/>
  <c i="1" r="AY69"/>
  <c i="12" r="J35"/>
  <c i="1" r="AX69"/>
  <c i="12" r="BI106"/>
  <c r="BH106"/>
  <c r="BG106"/>
  <c r="BF106"/>
  <c r="T106"/>
  <c r="T105"/>
  <c r="R106"/>
  <c r="R105"/>
  <c r="P106"/>
  <c r="P105"/>
  <c r="BI103"/>
  <c r="BH103"/>
  <c r="BG103"/>
  <c r="BF103"/>
  <c r="T103"/>
  <c r="T102"/>
  <c r="R103"/>
  <c r="R102"/>
  <c r="P103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11" r="J39"/>
  <c r="J38"/>
  <c i="1" r="AY68"/>
  <c i="11" r="J37"/>
  <c i="1" r="AX68"/>
  <c i="11"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J91"/>
  <c r="J90"/>
  <c r="F90"/>
  <c r="F88"/>
  <c r="E86"/>
  <c r="J59"/>
  <c r="J58"/>
  <c r="F58"/>
  <c r="F56"/>
  <c r="E54"/>
  <c r="J20"/>
  <c r="E20"/>
  <c r="F59"/>
  <c r="J19"/>
  <c r="J14"/>
  <c r="J56"/>
  <c r="E7"/>
  <c r="E82"/>
  <c i="10" r="J39"/>
  <c r="J38"/>
  <c i="1" r="AY67"/>
  <c i="10" r="J37"/>
  <c i="1" r="AX67"/>
  <c i="10"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T119"/>
  <c r="R120"/>
  <c r="R119"/>
  <c r="P120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1"/>
  <c r="J90"/>
  <c r="F90"/>
  <c r="F88"/>
  <c r="E86"/>
  <c r="J59"/>
  <c r="J58"/>
  <c r="F58"/>
  <c r="F56"/>
  <c r="E54"/>
  <c r="J20"/>
  <c r="E20"/>
  <c r="F59"/>
  <c r="J19"/>
  <c r="J14"/>
  <c r="J56"/>
  <c r="E7"/>
  <c r="E82"/>
  <c i="9" r="J39"/>
  <c r="J38"/>
  <c i="1" r="AY66"/>
  <c i="9" r="J37"/>
  <c i="1" r="AX66"/>
  <c i="9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J87"/>
  <c r="J86"/>
  <c r="F86"/>
  <c r="F84"/>
  <c r="E82"/>
  <c r="J59"/>
  <c r="J58"/>
  <c r="F58"/>
  <c r="F56"/>
  <c r="E54"/>
  <c r="J20"/>
  <c r="E20"/>
  <c r="F87"/>
  <c r="J19"/>
  <c r="J14"/>
  <c r="J56"/>
  <c r="E7"/>
  <c r="E78"/>
  <c i="8" r="J39"/>
  <c r="J38"/>
  <c i="1" r="AY65"/>
  <c i="8" r="J37"/>
  <c i="1" r="AX65"/>
  <c i="8"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J84"/>
  <c r="J83"/>
  <c r="F83"/>
  <c r="F81"/>
  <c r="E79"/>
  <c r="J59"/>
  <c r="J58"/>
  <c r="F58"/>
  <c r="F56"/>
  <c r="E54"/>
  <c r="J20"/>
  <c r="E20"/>
  <c r="F84"/>
  <c r="J19"/>
  <c r="J14"/>
  <c r="J56"/>
  <c r="E7"/>
  <c r="E75"/>
  <c i="7" r="J39"/>
  <c r="J38"/>
  <c i="1" r="AY63"/>
  <c i="7" r="J37"/>
  <c i="1" r="AX63"/>
  <c i="7" r="BI245"/>
  <c r="BH245"/>
  <c r="BG245"/>
  <c r="BF245"/>
  <c r="T245"/>
  <c r="R245"/>
  <c r="P245"/>
  <c r="BI238"/>
  <c r="BH238"/>
  <c r="BG238"/>
  <c r="BF238"/>
  <c r="T238"/>
  <c r="R238"/>
  <c r="P238"/>
  <c r="BI231"/>
  <c r="BH231"/>
  <c r="BG231"/>
  <c r="BF231"/>
  <c r="T231"/>
  <c r="R231"/>
  <c r="P231"/>
  <c r="BI224"/>
  <c r="BH224"/>
  <c r="BG224"/>
  <c r="BF224"/>
  <c r="T224"/>
  <c r="R224"/>
  <c r="P224"/>
  <c r="BI213"/>
  <c r="BH213"/>
  <c r="BG213"/>
  <c r="BF213"/>
  <c r="T213"/>
  <c r="R213"/>
  <c r="P213"/>
  <c r="BI200"/>
  <c r="BH200"/>
  <c r="BG200"/>
  <c r="BF200"/>
  <c r="T200"/>
  <c r="R200"/>
  <c r="P200"/>
  <c r="BI187"/>
  <c r="BH187"/>
  <c r="BG187"/>
  <c r="BF187"/>
  <c r="T187"/>
  <c r="R187"/>
  <c r="P187"/>
  <c r="BI180"/>
  <c r="BH180"/>
  <c r="BG180"/>
  <c r="BF180"/>
  <c r="T180"/>
  <c r="R180"/>
  <c r="P180"/>
  <c r="BI173"/>
  <c r="BH173"/>
  <c r="BG173"/>
  <c r="BF173"/>
  <c r="T173"/>
  <c r="R173"/>
  <c r="P173"/>
  <c r="BI164"/>
  <c r="BH164"/>
  <c r="BG164"/>
  <c r="BF164"/>
  <c r="T164"/>
  <c r="R164"/>
  <c r="P164"/>
  <c r="BI157"/>
  <c r="BH157"/>
  <c r="BG157"/>
  <c r="BF157"/>
  <c r="T157"/>
  <c r="R157"/>
  <c r="P157"/>
  <c r="BI150"/>
  <c r="BH150"/>
  <c r="BG150"/>
  <c r="BF150"/>
  <c r="T150"/>
  <c r="R150"/>
  <c r="P150"/>
  <c r="BI143"/>
  <c r="BH143"/>
  <c r="BG143"/>
  <c r="BF143"/>
  <c r="T143"/>
  <c r="R143"/>
  <c r="P143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T126"/>
  <c r="R127"/>
  <c r="R126"/>
  <c r="P127"/>
  <c r="P126"/>
  <c r="BI119"/>
  <c r="BH119"/>
  <c r="BG119"/>
  <c r="BF119"/>
  <c r="T119"/>
  <c r="T118"/>
  <c r="R119"/>
  <c r="R118"/>
  <c r="P119"/>
  <c r="P118"/>
  <c r="BI111"/>
  <c r="BH111"/>
  <c r="BG111"/>
  <c r="BF111"/>
  <c r="T111"/>
  <c r="T110"/>
  <c r="R111"/>
  <c r="R110"/>
  <c r="P111"/>
  <c r="P110"/>
  <c r="BI103"/>
  <c r="BH103"/>
  <c r="BG103"/>
  <c r="BF103"/>
  <c r="T103"/>
  <c r="R103"/>
  <c r="P103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59"/>
  <c r="J19"/>
  <c r="J14"/>
  <c r="J87"/>
  <c r="E7"/>
  <c r="E81"/>
  <c i="6" r="J39"/>
  <c r="J38"/>
  <c i="1" r="AY62"/>
  <c i="6" r="J37"/>
  <c i="1" r="AX62"/>
  <c i="6" r="BI226"/>
  <c r="BH226"/>
  <c r="BG226"/>
  <c r="BF226"/>
  <c r="T226"/>
  <c r="T207"/>
  <c r="R226"/>
  <c r="R207"/>
  <c r="P226"/>
  <c r="P207"/>
  <c r="BI208"/>
  <c r="BH208"/>
  <c r="BG208"/>
  <c r="BF208"/>
  <c r="T208"/>
  <c r="R208"/>
  <c r="P208"/>
  <c r="BI199"/>
  <c r="BH199"/>
  <c r="BG199"/>
  <c r="BF199"/>
  <c r="T199"/>
  <c r="R199"/>
  <c r="P199"/>
  <c r="BI192"/>
  <c r="BH192"/>
  <c r="BG192"/>
  <c r="BF192"/>
  <c r="T192"/>
  <c r="R192"/>
  <c r="P192"/>
  <c r="BI185"/>
  <c r="BH185"/>
  <c r="BG185"/>
  <c r="BF185"/>
  <c r="T185"/>
  <c r="R185"/>
  <c r="P185"/>
  <c r="BI177"/>
  <c r="BH177"/>
  <c r="BG177"/>
  <c r="BF177"/>
  <c r="T177"/>
  <c r="R177"/>
  <c r="P177"/>
  <c r="BI169"/>
  <c r="BH169"/>
  <c r="BG169"/>
  <c r="BF169"/>
  <c r="T169"/>
  <c r="R169"/>
  <c r="P169"/>
  <c r="BI161"/>
  <c r="BH161"/>
  <c r="BG161"/>
  <c r="BF161"/>
  <c r="T161"/>
  <c r="T160"/>
  <c r="R161"/>
  <c r="R160"/>
  <c r="P161"/>
  <c r="P160"/>
  <c r="BI153"/>
  <c r="BH153"/>
  <c r="BG153"/>
  <c r="BF153"/>
  <c r="T153"/>
  <c r="T152"/>
  <c r="R153"/>
  <c r="R152"/>
  <c r="P153"/>
  <c r="P152"/>
  <c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41"/>
  <c r="BH141"/>
  <c r="BG141"/>
  <c r="BF141"/>
  <c r="T141"/>
  <c r="R141"/>
  <c r="P141"/>
  <c r="BI134"/>
  <c r="BH134"/>
  <c r="BG134"/>
  <c r="BF134"/>
  <c r="T134"/>
  <c r="R134"/>
  <c r="P134"/>
  <c r="BI127"/>
  <c r="BH127"/>
  <c r="BG127"/>
  <c r="BF127"/>
  <c r="T127"/>
  <c r="R127"/>
  <c r="P127"/>
  <c r="BI120"/>
  <c r="BH120"/>
  <c r="BG120"/>
  <c r="BF120"/>
  <c r="T120"/>
  <c r="R120"/>
  <c r="P120"/>
  <c r="BI115"/>
  <c r="BH115"/>
  <c r="BG115"/>
  <c r="BF115"/>
  <c r="T115"/>
  <c r="R115"/>
  <c r="P11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92"/>
  <c r="J19"/>
  <c r="J14"/>
  <c r="J56"/>
  <c r="E7"/>
  <c r="E50"/>
  <c i="5" r="J39"/>
  <c r="J38"/>
  <c i="1" r="AY60"/>
  <c i="5" r="J37"/>
  <c i="1" r="AX60"/>
  <c i="5" r="BI245"/>
  <c r="BH245"/>
  <c r="BG245"/>
  <c r="BF245"/>
  <c r="T245"/>
  <c r="R245"/>
  <c r="P245"/>
  <c r="BI238"/>
  <c r="BH238"/>
  <c r="BG238"/>
  <c r="BF238"/>
  <c r="T238"/>
  <c r="R238"/>
  <c r="P238"/>
  <c r="BI231"/>
  <c r="BH231"/>
  <c r="BG231"/>
  <c r="BF231"/>
  <c r="T231"/>
  <c r="R231"/>
  <c r="P231"/>
  <c r="BI224"/>
  <c r="BH224"/>
  <c r="BG224"/>
  <c r="BF224"/>
  <c r="T224"/>
  <c r="R224"/>
  <c r="P224"/>
  <c r="BI213"/>
  <c r="BH213"/>
  <c r="BG213"/>
  <c r="BF213"/>
  <c r="T213"/>
  <c r="R213"/>
  <c r="P213"/>
  <c r="BI200"/>
  <c r="BH200"/>
  <c r="BG200"/>
  <c r="BF200"/>
  <c r="T200"/>
  <c r="R200"/>
  <c r="P200"/>
  <c r="BI187"/>
  <c r="BH187"/>
  <c r="BG187"/>
  <c r="BF187"/>
  <c r="T187"/>
  <c r="R187"/>
  <c r="P187"/>
  <c r="BI180"/>
  <c r="BH180"/>
  <c r="BG180"/>
  <c r="BF180"/>
  <c r="T180"/>
  <c r="R180"/>
  <c r="P180"/>
  <c r="BI173"/>
  <c r="BH173"/>
  <c r="BG173"/>
  <c r="BF173"/>
  <c r="T173"/>
  <c r="R173"/>
  <c r="P173"/>
  <c r="BI164"/>
  <c r="BH164"/>
  <c r="BG164"/>
  <c r="BF164"/>
  <c r="T164"/>
  <c r="R164"/>
  <c r="P164"/>
  <c r="BI157"/>
  <c r="BH157"/>
  <c r="BG157"/>
  <c r="BF157"/>
  <c r="T157"/>
  <c r="R157"/>
  <c r="P157"/>
  <c r="BI150"/>
  <c r="BH150"/>
  <c r="BG150"/>
  <c r="BF150"/>
  <c r="T150"/>
  <c r="R150"/>
  <c r="P150"/>
  <c r="BI143"/>
  <c r="BH143"/>
  <c r="BG143"/>
  <c r="BF143"/>
  <c r="T143"/>
  <c r="R143"/>
  <c r="P143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T126"/>
  <c r="R127"/>
  <c r="R126"/>
  <c r="P127"/>
  <c r="P126"/>
  <c r="BI119"/>
  <c r="BH119"/>
  <c r="BG119"/>
  <c r="BF119"/>
  <c r="T119"/>
  <c r="T118"/>
  <c r="R119"/>
  <c r="R118"/>
  <c r="P119"/>
  <c r="P118"/>
  <c r="BI111"/>
  <c r="BH111"/>
  <c r="BG111"/>
  <c r="BF111"/>
  <c r="T111"/>
  <c r="T110"/>
  <c r="R111"/>
  <c r="R110"/>
  <c r="P111"/>
  <c r="P110"/>
  <c r="BI103"/>
  <c r="BH103"/>
  <c r="BG103"/>
  <c r="BF103"/>
  <c r="T103"/>
  <c r="R103"/>
  <c r="P103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56"/>
  <c r="E7"/>
  <c r="E50"/>
  <c i="4" r="J39"/>
  <c r="J38"/>
  <c i="1" r="AY59"/>
  <c i="4" r="J37"/>
  <c i="1" r="AX59"/>
  <c i="4" r="BI162"/>
  <c r="BH162"/>
  <c r="BG162"/>
  <c r="BF162"/>
  <c r="T162"/>
  <c r="T149"/>
  <c r="R162"/>
  <c r="P162"/>
  <c r="BI150"/>
  <c r="BH150"/>
  <c r="BG150"/>
  <c r="BF150"/>
  <c r="T150"/>
  <c r="R150"/>
  <c r="P150"/>
  <c r="BI138"/>
  <c r="BH138"/>
  <c r="BG138"/>
  <c r="BF138"/>
  <c r="T138"/>
  <c r="R138"/>
  <c r="P138"/>
  <c r="BI131"/>
  <c r="BH131"/>
  <c r="BG131"/>
  <c r="BF131"/>
  <c r="T131"/>
  <c r="R131"/>
  <c r="P131"/>
  <c r="BI123"/>
  <c r="BH123"/>
  <c r="BG123"/>
  <c r="BF123"/>
  <c r="T123"/>
  <c r="T122"/>
  <c r="R123"/>
  <c r="R122"/>
  <c r="P123"/>
  <c r="P122"/>
  <c r="BI115"/>
  <c r="BH115"/>
  <c r="BG115"/>
  <c r="BF115"/>
  <c r="T115"/>
  <c r="T114"/>
  <c r="R115"/>
  <c r="R114"/>
  <c r="P115"/>
  <c r="P114"/>
  <c r="BI108"/>
  <c r="BH108"/>
  <c r="BG108"/>
  <c r="BF108"/>
  <c r="T108"/>
  <c r="R108"/>
  <c r="P108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59"/>
  <c r="J19"/>
  <c r="J14"/>
  <c r="J56"/>
  <c r="E7"/>
  <c r="E50"/>
  <c i="3" r="T656"/>
  <c r="R656"/>
  <c r="P656"/>
  <c r="BK656"/>
  <c r="J656"/>
  <c r="J80"/>
  <c r="T448"/>
  <c r="R448"/>
  <c r="P448"/>
  <c r="BK448"/>
  <c r="J448"/>
  <c r="J74"/>
  <c r="J39"/>
  <c r="J38"/>
  <c i="1" r="AY57"/>
  <c i="3" r="J37"/>
  <c i="1" r="AX57"/>
  <c i="3" r="BI958"/>
  <c r="BH958"/>
  <c r="BG958"/>
  <c r="BF958"/>
  <c r="T958"/>
  <c r="R958"/>
  <c r="P958"/>
  <c r="BI950"/>
  <c r="BH950"/>
  <c r="BG950"/>
  <c r="BF950"/>
  <c r="T950"/>
  <c r="R950"/>
  <c r="P950"/>
  <c r="BI943"/>
  <c r="BH943"/>
  <c r="BG943"/>
  <c r="BF943"/>
  <c r="T943"/>
  <c r="R943"/>
  <c r="P943"/>
  <c r="BI936"/>
  <c r="BH936"/>
  <c r="BG936"/>
  <c r="BF936"/>
  <c r="T936"/>
  <c r="R936"/>
  <c r="P936"/>
  <c r="BI912"/>
  <c r="BH912"/>
  <c r="BG912"/>
  <c r="BF912"/>
  <c r="T912"/>
  <c r="R912"/>
  <c r="P912"/>
  <c r="BI899"/>
  <c r="BH899"/>
  <c r="BG899"/>
  <c r="BF899"/>
  <c r="T899"/>
  <c r="R899"/>
  <c r="P899"/>
  <c r="BI892"/>
  <c r="BH892"/>
  <c r="BG892"/>
  <c r="BF892"/>
  <c r="T892"/>
  <c r="R892"/>
  <c r="P892"/>
  <c r="BI878"/>
  <c r="BH878"/>
  <c r="BG878"/>
  <c r="BF878"/>
  <c r="T878"/>
  <c r="R878"/>
  <c r="P878"/>
  <c r="BI855"/>
  <c r="BH855"/>
  <c r="BG855"/>
  <c r="BF855"/>
  <c r="T855"/>
  <c r="R855"/>
  <c r="P855"/>
  <c r="BI837"/>
  <c r="BH837"/>
  <c r="BG837"/>
  <c r="BF837"/>
  <c r="T837"/>
  <c r="R837"/>
  <c r="P837"/>
  <c r="BI819"/>
  <c r="BH819"/>
  <c r="BG819"/>
  <c r="BF819"/>
  <c r="T819"/>
  <c r="R819"/>
  <c r="P819"/>
  <c r="BI806"/>
  <c r="BH806"/>
  <c r="BG806"/>
  <c r="BF806"/>
  <c r="T806"/>
  <c r="R806"/>
  <c r="P806"/>
  <c r="BI793"/>
  <c r="BH793"/>
  <c r="BG793"/>
  <c r="BF793"/>
  <c r="T793"/>
  <c r="R793"/>
  <c r="P793"/>
  <c r="BI790"/>
  <c r="BH790"/>
  <c r="BG790"/>
  <c r="BF790"/>
  <c r="T790"/>
  <c r="R790"/>
  <c r="P790"/>
  <c r="BI783"/>
  <c r="BH783"/>
  <c r="BG783"/>
  <c r="BF783"/>
  <c r="T783"/>
  <c r="R783"/>
  <c r="P783"/>
  <c r="BI775"/>
  <c r="BH775"/>
  <c r="BG775"/>
  <c r="BF775"/>
  <c r="T775"/>
  <c r="R775"/>
  <c r="P775"/>
  <c r="BI768"/>
  <c r="BH768"/>
  <c r="BG768"/>
  <c r="BF768"/>
  <c r="T768"/>
  <c r="R768"/>
  <c r="P768"/>
  <c r="BI761"/>
  <c r="BH761"/>
  <c r="BG761"/>
  <c r="BF761"/>
  <c r="T761"/>
  <c r="R761"/>
  <c r="P761"/>
  <c r="BI753"/>
  <c r="BH753"/>
  <c r="BG753"/>
  <c r="BF753"/>
  <c r="T753"/>
  <c r="R753"/>
  <c r="P753"/>
  <c r="BI745"/>
  <c r="BH745"/>
  <c r="BG745"/>
  <c r="BF745"/>
  <c r="T745"/>
  <c r="R745"/>
  <c r="P745"/>
  <c r="BI737"/>
  <c r="BH737"/>
  <c r="BG737"/>
  <c r="BF737"/>
  <c r="T737"/>
  <c r="R737"/>
  <c r="P737"/>
  <c r="BI729"/>
  <c r="BH729"/>
  <c r="BG729"/>
  <c r="BF729"/>
  <c r="T729"/>
  <c r="R729"/>
  <c r="P729"/>
  <c r="BI722"/>
  <c r="BH722"/>
  <c r="BG722"/>
  <c r="BF722"/>
  <c r="T722"/>
  <c r="R722"/>
  <c r="P722"/>
  <c r="BI720"/>
  <c r="BH720"/>
  <c r="BG720"/>
  <c r="BF720"/>
  <c r="T720"/>
  <c r="R720"/>
  <c r="P720"/>
  <c r="BI707"/>
  <c r="BH707"/>
  <c r="BG707"/>
  <c r="BF707"/>
  <c r="T707"/>
  <c r="R707"/>
  <c r="P707"/>
  <c r="BI694"/>
  <c r="BH694"/>
  <c r="BG694"/>
  <c r="BF694"/>
  <c r="T694"/>
  <c r="R694"/>
  <c r="P694"/>
  <c r="BI687"/>
  <c r="BH687"/>
  <c r="BG687"/>
  <c r="BF687"/>
  <c r="T687"/>
  <c r="R687"/>
  <c r="P687"/>
  <c r="BI680"/>
  <c r="BH680"/>
  <c r="BG680"/>
  <c r="BF680"/>
  <c r="T680"/>
  <c r="R680"/>
  <c r="P680"/>
  <c r="BI673"/>
  <c r="BH673"/>
  <c r="BG673"/>
  <c r="BF673"/>
  <c r="T673"/>
  <c r="R673"/>
  <c r="P673"/>
  <c r="BI666"/>
  <c r="BH666"/>
  <c r="BG666"/>
  <c r="BF666"/>
  <c r="T666"/>
  <c r="R666"/>
  <c r="P666"/>
  <c r="BI657"/>
  <c r="BH657"/>
  <c r="BG657"/>
  <c r="BF657"/>
  <c r="T657"/>
  <c r="R657"/>
  <c r="P657"/>
  <c r="BI654"/>
  <c r="BH654"/>
  <c r="BG654"/>
  <c r="BF654"/>
  <c r="T654"/>
  <c r="R654"/>
  <c r="P654"/>
  <c r="BI647"/>
  <c r="BH647"/>
  <c r="BG647"/>
  <c r="BF647"/>
  <c r="T647"/>
  <c r="R647"/>
  <c r="P647"/>
  <c r="BI640"/>
  <c r="BH640"/>
  <c r="BG640"/>
  <c r="BF640"/>
  <c r="T640"/>
  <c r="R640"/>
  <c r="P640"/>
  <c r="BI627"/>
  <c r="BH627"/>
  <c r="BG627"/>
  <c r="BF627"/>
  <c r="T627"/>
  <c r="R627"/>
  <c r="P627"/>
  <c r="BI614"/>
  <c r="BH614"/>
  <c r="BG614"/>
  <c r="BF614"/>
  <c r="T614"/>
  <c r="R614"/>
  <c r="P614"/>
  <c r="BI601"/>
  <c r="BH601"/>
  <c r="BG601"/>
  <c r="BF601"/>
  <c r="T601"/>
  <c r="R601"/>
  <c r="P601"/>
  <c r="BI589"/>
  <c r="BH589"/>
  <c r="BG589"/>
  <c r="BF589"/>
  <c r="T589"/>
  <c r="R589"/>
  <c r="P589"/>
  <c r="BI583"/>
  <c r="BH583"/>
  <c r="BG583"/>
  <c r="BF583"/>
  <c r="T583"/>
  <c r="R583"/>
  <c r="P583"/>
  <c r="BI580"/>
  <c r="BH580"/>
  <c r="BG580"/>
  <c r="BF580"/>
  <c r="T580"/>
  <c r="R580"/>
  <c r="P580"/>
  <c r="BI566"/>
  <c r="BH566"/>
  <c r="BG566"/>
  <c r="BF566"/>
  <c r="T566"/>
  <c r="R566"/>
  <c r="P566"/>
  <c r="BI552"/>
  <c r="BH552"/>
  <c r="BG552"/>
  <c r="BF552"/>
  <c r="T552"/>
  <c r="R552"/>
  <c r="P552"/>
  <c r="BI538"/>
  <c r="BH538"/>
  <c r="BG538"/>
  <c r="BF538"/>
  <c r="T538"/>
  <c r="R538"/>
  <c r="P538"/>
  <c r="BI524"/>
  <c r="BH524"/>
  <c r="BG524"/>
  <c r="BF524"/>
  <c r="T524"/>
  <c r="R524"/>
  <c r="P524"/>
  <c r="BI521"/>
  <c r="BH521"/>
  <c r="BG521"/>
  <c r="BF521"/>
  <c r="T521"/>
  <c r="R521"/>
  <c r="P521"/>
  <c r="BI514"/>
  <c r="BH514"/>
  <c r="BG514"/>
  <c r="BF514"/>
  <c r="T514"/>
  <c r="R514"/>
  <c r="P514"/>
  <c r="BI506"/>
  <c r="BH506"/>
  <c r="BG506"/>
  <c r="BF506"/>
  <c r="T506"/>
  <c r="R506"/>
  <c r="P506"/>
  <c r="BI504"/>
  <c r="BH504"/>
  <c r="BG504"/>
  <c r="BF504"/>
  <c r="T504"/>
  <c r="R504"/>
  <c r="P504"/>
  <c r="BI497"/>
  <c r="BH497"/>
  <c r="BG497"/>
  <c r="BF497"/>
  <c r="T497"/>
  <c r="R497"/>
  <c r="P497"/>
  <c r="BI489"/>
  <c r="BH489"/>
  <c r="BG489"/>
  <c r="BF489"/>
  <c r="T489"/>
  <c r="R489"/>
  <c r="P489"/>
  <c r="BI481"/>
  <c r="BH481"/>
  <c r="BG481"/>
  <c r="BF481"/>
  <c r="T481"/>
  <c r="R481"/>
  <c r="P481"/>
  <c r="BI474"/>
  <c r="BH474"/>
  <c r="BG474"/>
  <c r="BF474"/>
  <c r="T474"/>
  <c r="R474"/>
  <c r="P474"/>
  <c r="BI467"/>
  <c r="BH467"/>
  <c r="BG467"/>
  <c r="BF467"/>
  <c r="T467"/>
  <c r="R467"/>
  <c r="P467"/>
  <c r="BI463"/>
  <c r="BH463"/>
  <c r="BG463"/>
  <c r="BF463"/>
  <c r="T463"/>
  <c r="T462"/>
  <c r="R463"/>
  <c r="R462"/>
  <c r="P463"/>
  <c r="P462"/>
  <c r="BI449"/>
  <c r="BH449"/>
  <c r="BG449"/>
  <c r="BF449"/>
  <c r="T449"/>
  <c r="R449"/>
  <c r="P449"/>
  <c r="BI435"/>
  <c r="BH435"/>
  <c r="BG435"/>
  <c r="BF435"/>
  <c r="T435"/>
  <c r="R435"/>
  <c r="P435"/>
  <c r="BI427"/>
  <c r="BH427"/>
  <c r="BG427"/>
  <c r="BF427"/>
  <c r="T427"/>
  <c r="T426"/>
  <c r="R427"/>
  <c r="R426"/>
  <c r="P427"/>
  <c r="BI418"/>
  <c r="BH418"/>
  <c r="BG418"/>
  <c r="BF418"/>
  <c r="T418"/>
  <c r="R418"/>
  <c r="P418"/>
  <c r="P409"/>
  <c r="BI410"/>
  <c r="BH410"/>
  <c r="BG410"/>
  <c r="BF410"/>
  <c r="T410"/>
  <c r="R410"/>
  <c r="P410"/>
  <c r="BI393"/>
  <c r="BH393"/>
  <c r="BG393"/>
  <c r="BF393"/>
  <c r="T393"/>
  <c r="R393"/>
  <c r="P393"/>
  <c r="BI385"/>
  <c r="BH385"/>
  <c r="BG385"/>
  <c r="BF385"/>
  <c r="T385"/>
  <c r="R385"/>
  <c r="P385"/>
  <c r="BI365"/>
  <c r="BH365"/>
  <c r="BG365"/>
  <c r="BF365"/>
  <c r="T365"/>
  <c r="R365"/>
  <c r="P365"/>
  <c r="BI351"/>
  <c r="BH351"/>
  <c r="BG351"/>
  <c r="BF351"/>
  <c r="T351"/>
  <c r="R351"/>
  <c r="P351"/>
  <c r="BI338"/>
  <c r="BH338"/>
  <c r="BG338"/>
  <c r="BF338"/>
  <c r="T338"/>
  <c r="R338"/>
  <c r="P338"/>
  <c r="BI330"/>
  <c r="BH330"/>
  <c r="BG330"/>
  <c r="BF330"/>
  <c r="T330"/>
  <c r="R330"/>
  <c r="P330"/>
  <c r="BI323"/>
  <c r="BH323"/>
  <c r="BG323"/>
  <c r="BF323"/>
  <c r="T323"/>
  <c r="R323"/>
  <c r="P323"/>
  <c r="BI316"/>
  <c r="BH316"/>
  <c r="BG316"/>
  <c r="BF316"/>
  <c r="T316"/>
  <c r="R316"/>
  <c r="P316"/>
  <c r="BI303"/>
  <c r="BH303"/>
  <c r="BG303"/>
  <c r="BF303"/>
  <c r="T303"/>
  <c r="R303"/>
  <c r="P303"/>
  <c r="BI276"/>
  <c r="BH276"/>
  <c r="BG276"/>
  <c r="BF276"/>
  <c r="T276"/>
  <c r="R276"/>
  <c r="P276"/>
  <c r="BI250"/>
  <c r="BH250"/>
  <c r="BG250"/>
  <c r="BF250"/>
  <c r="T250"/>
  <c r="R250"/>
  <c r="P250"/>
  <c r="BI224"/>
  <c r="BH224"/>
  <c r="BG224"/>
  <c r="BF224"/>
  <c r="T224"/>
  <c r="R224"/>
  <c r="P224"/>
  <c r="BI217"/>
  <c r="BH217"/>
  <c r="BG217"/>
  <c r="BF217"/>
  <c r="T217"/>
  <c r="R217"/>
  <c r="P217"/>
  <c r="BI196"/>
  <c r="BH196"/>
  <c r="BG196"/>
  <c r="BF196"/>
  <c r="T196"/>
  <c r="R196"/>
  <c r="P196"/>
  <c r="BI175"/>
  <c r="BH175"/>
  <c r="BG175"/>
  <c r="BF175"/>
  <c r="T175"/>
  <c r="R175"/>
  <c r="P175"/>
  <c r="BI168"/>
  <c r="BH168"/>
  <c r="BG168"/>
  <c r="BF168"/>
  <c r="T168"/>
  <c r="R168"/>
  <c r="P168"/>
  <c r="BI147"/>
  <c r="BH147"/>
  <c r="BG147"/>
  <c r="BF147"/>
  <c r="T147"/>
  <c r="R147"/>
  <c r="P147"/>
  <c r="BI140"/>
  <c r="BH140"/>
  <c r="BG140"/>
  <c r="BF140"/>
  <c r="T140"/>
  <c r="R140"/>
  <c r="P140"/>
  <c r="BI129"/>
  <c r="BH129"/>
  <c r="BG129"/>
  <c r="BF129"/>
  <c r="T129"/>
  <c r="R129"/>
  <c r="P129"/>
  <c r="BI122"/>
  <c r="BH122"/>
  <c r="BG122"/>
  <c r="BF122"/>
  <c r="T122"/>
  <c r="R122"/>
  <c r="P122"/>
  <c r="BI114"/>
  <c r="BH114"/>
  <c r="BG114"/>
  <c r="BF114"/>
  <c r="T114"/>
  <c r="R114"/>
  <c r="P114"/>
  <c r="BI109"/>
  <c r="BH109"/>
  <c r="BG109"/>
  <c r="BF109"/>
  <c r="T109"/>
  <c r="T108"/>
  <c r="R109"/>
  <c r="R108"/>
  <c r="P109"/>
  <c r="P108"/>
  <c r="J103"/>
  <c r="J102"/>
  <c r="F102"/>
  <c r="F100"/>
  <c r="E98"/>
  <c r="J59"/>
  <c r="J58"/>
  <c r="F58"/>
  <c r="F56"/>
  <c r="E54"/>
  <c r="J20"/>
  <c r="E20"/>
  <c r="F59"/>
  <c r="J19"/>
  <c r="J14"/>
  <c r="J56"/>
  <c r="E7"/>
  <c r="E94"/>
  <c i="2" r="J39"/>
  <c r="J38"/>
  <c i="1" r="AY56"/>
  <c i="2" r="J37"/>
  <c i="1" r="AX56"/>
  <c i="2" r="BI464"/>
  <c r="BH464"/>
  <c r="BG464"/>
  <c r="BF464"/>
  <c r="T464"/>
  <c r="T435"/>
  <c r="R464"/>
  <c r="R435"/>
  <c r="P464"/>
  <c r="P435"/>
  <c r="BI436"/>
  <c r="BH436"/>
  <c r="BG436"/>
  <c r="BF436"/>
  <c r="T436"/>
  <c r="R436"/>
  <c r="P436"/>
  <c r="BI433"/>
  <c r="BH433"/>
  <c r="BG433"/>
  <c r="BF433"/>
  <c r="T433"/>
  <c r="R433"/>
  <c r="P433"/>
  <c r="BI424"/>
  <c r="BH424"/>
  <c r="BG424"/>
  <c r="BF424"/>
  <c r="T424"/>
  <c r="R424"/>
  <c r="P424"/>
  <c r="BI415"/>
  <c r="BH415"/>
  <c r="BG415"/>
  <c r="BF415"/>
  <c r="T415"/>
  <c r="R415"/>
  <c r="P415"/>
  <c r="BI401"/>
  <c r="BH401"/>
  <c r="BG401"/>
  <c r="BF401"/>
  <c r="T401"/>
  <c r="R401"/>
  <c r="P401"/>
  <c r="BI392"/>
  <c r="BH392"/>
  <c r="BG392"/>
  <c r="BF392"/>
  <c r="T392"/>
  <c r="T391"/>
  <c r="R392"/>
  <c r="R391"/>
  <c r="P392"/>
  <c r="P391"/>
  <c r="BI386"/>
  <c r="BH386"/>
  <c r="BG386"/>
  <c r="BF386"/>
  <c r="T386"/>
  <c r="R386"/>
  <c r="P386"/>
  <c r="BI381"/>
  <c r="BH381"/>
  <c r="BG381"/>
  <c r="BF381"/>
  <c r="T381"/>
  <c r="R381"/>
  <c r="P381"/>
  <c r="BI374"/>
  <c r="BH374"/>
  <c r="BG374"/>
  <c r="BF374"/>
  <c r="T374"/>
  <c r="R374"/>
  <c r="P374"/>
  <c r="BI367"/>
  <c r="BH367"/>
  <c r="BG367"/>
  <c r="BF367"/>
  <c r="T367"/>
  <c r="R367"/>
  <c r="P367"/>
  <c r="BI359"/>
  <c r="BH359"/>
  <c r="BG359"/>
  <c r="BF359"/>
  <c r="T359"/>
  <c r="R359"/>
  <c r="P359"/>
  <c r="BI350"/>
  <c r="BH350"/>
  <c r="BG350"/>
  <c r="BF350"/>
  <c r="T350"/>
  <c r="T349"/>
  <c r="R350"/>
  <c r="R349"/>
  <c r="P350"/>
  <c r="P349"/>
  <c r="BI334"/>
  <c r="BH334"/>
  <c r="BG334"/>
  <c r="BF334"/>
  <c r="T334"/>
  <c r="T333"/>
  <c r="R334"/>
  <c r="R333"/>
  <c r="P334"/>
  <c r="P333"/>
  <c r="BI318"/>
  <c r="BH318"/>
  <c r="BG318"/>
  <c r="BF318"/>
  <c r="T318"/>
  <c r="T317"/>
  <c r="R318"/>
  <c r="R317"/>
  <c r="P318"/>
  <c r="P317"/>
  <c r="BI309"/>
  <c r="BH309"/>
  <c r="BG309"/>
  <c r="BF309"/>
  <c r="T309"/>
  <c r="T308"/>
  <c r="R309"/>
  <c r="R308"/>
  <c r="P309"/>
  <c r="P308"/>
  <c r="BI305"/>
  <c r="BH305"/>
  <c r="BG305"/>
  <c r="BF305"/>
  <c r="T305"/>
  <c r="T304"/>
  <c r="R305"/>
  <c r="R304"/>
  <c r="P305"/>
  <c r="P304"/>
  <c r="BI299"/>
  <c r="BH299"/>
  <c r="BG299"/>
  <c r="BF299"/>
  <c r="T299"/>
  <c r="R299"/>
  <c r="P299"/>
  <c r="BI282"/>
  <c r="BH282"/>
  <c r="BG282"/>
  <c r="BF282"/>
  <c r="T282"/>
  <c r="R282"/>
  <c r="P282"/>
  <c r="BI275"/>
  <c r="BH275"/>
  <c r="BG275"/>
  <c r="BF275"/>
  <c r="T275"/>
  <c r="R275"/>
  <c r="P275"/>
  <c r="BI264"/>
  <c r="BH264"/>
  <c r="BG264"/>
  <c r="BF264"/>
  <c r="T264"/>
  <c r="R264"/>
  <c r="P264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2"/>
  <c r="BH232"/>
  <c r="BG232"/>
  <c r="BF232"/>
  <c r="T232"/>
  <c r="T231"/>
  <c r="R232"/>
  <c r="R231"/>
  <c r="P232"/>
  <c r="P231"/>
  <c r="BI223"/>
  <c r="BH223"/>
  <c r="BG223"/>
  <c r="BF223"/>
  <c r="T223"/>
  <c r="R223"/>
  <c r="P223"/>
  <c r="BI215"/>
  <c r="BH215"/>
  <c r="BG215"/>
  <c r="BF215"/>
  <c r="T215"/>
  <c r="R215"/>
  <c r="P215"/>
  <c r="BI207"/>
  <c r="BH207"/>
  <c r="BG207"/>
  <c r="BF207"/>
  <c r="T207"/>
  <c r="R207"/>
  <c r="P207"/>
  <c r="BI199"/>
  <c r="BH199"/>
  <c r="BG199"/>
  <c r="BF199"/>
  <c r="T199"/>
  <c r="R199"/>
  <c r="P199"/>
  <c r="BI191"/>
  <c r="BH191"/>
  <c r="BG191"/>
  <c r="BF191"/>
  <c r="T191"/>
  <c r="R191"/>
  <c r="P191"/>
  <c r="BI183"/>
  <c r="BH183"/>
  <c r="BG183"/>
  <c r="BF183"/>
  <c r="T183"/>
  <c r="T182"/>
  <c r="R183"/>
  <c r="R182"/>
  <c r="P183"/>
  <c r="P182"/>
  <c r="BI175"/>
  <c r="BH175"/>
  <c r="BG175"/>
  <c r="BF175"/>
  <c r="T175"/>
  <c r="T174"/>
  <c r="R175"/>
  <c r="R174"/>
  <c r="P175"/>
  <c r="P174"/>
  <c r="BI166"/>
  <c r="BH166"/>
  <c r="BG166"/>
  <c r="BF166"/>
  <c r="T166"/>
  <c r="R166"/>
  <c r="P166"/>
  <c r="BI158"/>
  <c r="BH158"/>
  <c r="BG158"/>
  <c r="BF158"/>
  <c r="T158"/>
  <c r="R158"/>
  <c r="P158"/>
  <c r="BI149"/>
  <c r="BH149"/>
  <c r="BG149"/>
  <c r="BF149"/>
  <c r="T149"/>
  <c r="R149"/>
  <c r="P149"/>
  <c r="BI141"/>
  <c r="BH141"/>
  <c r="BG141"/>
  <c r="BF141"/>
  <c r="T141"/>
  <c r="R141"/>
  <c r="P141"/>
  <c r="BI133"/>
  <c r="BH133"/>
  <c r="BG133"/>
  <c r="BF133"/>
  <c r="T133"/>
  <c r="R133"/>
  <c r="P133"/>
  <c r="BI124"/>
  <c r="BH124"/>
  <c r="BG124"/>
  <c r="BF124"/>
  <c r="T124"/>
  <c r="R124"/>
  <c r="P124"/>
  <c r="BI116"/>
  <c r="BH116"/>
  <c r="BG116"/>
  <c r="BF116"/>
  <c r="T116"/>
  <c r="R116"/>
  <c r="P116"/>
  <c r="BI107"/>
  <c r="BH107"/>
  <c r="BG107"/>
  <c r="BF107"/>
  <c r="T107"/>
  <c r="T106"/>
  <c r="R107"/>
  <c r="R106"/>
  <c r="P107"/>
  <c r="P106"/>
  <c r="J101"/>
  <c r="J100"/>
  <c r="F100"/>
  <c r="F98"/>
  <c r="E96"/>
  <c r="J59"/>
  <c r="J58"/>
  <c r="F58"/>
  <c r="F56"/>
  <c r="E54"/>
  <c r="J20"/>
  <c r="E20"/>
  <c r="F101"/>
  <c r="J19"/>
  <c r="J14"/>
  <c r="J56"/>
  <c r="E7"/>
  <c r="E92"/>
  <c i="1" r="L50"/>
  <c r="AM50"/>
  <c r="AM49"/>
  <c r="L49"/>
  <c r="AM47"/>
  <c r="L47"/>
  <c r="L45"/>
  <c r="L44"/>
  <c i="3" r="J806"/>
  <c r="J489"/>
  <c r="J761"/>
  <c r="BK122"/>
  <c r="J418"/>
  <c i="4" r="J150"/>
  <c r="J108"/>
  <c i="5" r="J131"/>
  <c r="J173"/>
  <c i="6" r="J146"/>
  <c r="J153"/>
  <c i="7" r="BK157"/>
  <c i="8" r="BK167"/>
  <c r="BK158"/>
  <c r="BK151"/>
  <c r="BK137"/>
  <c r="J125"/>
  <c r="J110"/>
  <c r="J104"/>
  <c r="BK162"/>
  <c r="BK114"/>
  <c r="BK125"/>
  <c r="J167"/>
  <c r="BK118"/>
  <c r="J93"/>
  <c r="J128"/>
  <c i="9" r="BK126"/>
  <c r="BK128"/>
  <c r="J125"/>
  <c r="BK111"/>
  <c i="10" r="J103"/>
  <c r="J163"/>
  <c r="BK123"/>
  <c r="J138"/>
  <c r="BK99"/>
  <c r="J104"/>
  <c r="BK104"/>
  <c i="11" r="BK136"/>
  <c r="BK127"/>
  <c r="BK102"/>
  <c r="BK149"/>
  <c r="BK115"/>
  <c i="12" r="J100"/>
  <c i="2" r="BK215"/>
  <c r="J386"/>
  <c r="BK223"/>
  <c r="J124"/>
  <c r="J257"/>
  <c i="3" r="BK958"/>
  <c r="J790"/>
  <c r="J147"/>
  <c r="BK722"/>
  <c r="BK196"/>
  <c r="BK323"/>
  <c r="BK168"/>
  <c r="J687"/>
  <c i="4" r="J131"/>
  <c r="J95"/>
  <c i="5" r="J200"/>
  <c r="J238"/>
  <c i="6" r="BK143"/>
  <c r="BK153"/>
  <c i="7" r="BK180"/>
  <c i="8" r="BK179"/>
  <c r="J142"/>
  <c r="BK173"/>
  <c r="J119"/>
  <c r="J145"/>
  <c r="J92"/>
  <c r="J173"/>
  <c r="J127"/>
  <c i="9" r="BK115"/>
  <c r="J115"/>
  <c r="BK121"/>
  <c r="J118"/>
  <c i="10" r="J153"/>
  <c r="J124"/>
  <c r="BK131"/>
  <c r="BK147"/>
  <c r="BK154"/>
  <c r="BK97"/>
  <c r="J113"/>
  <c i="11" r="BK142"/>
  <c r="J141"/>
  <c r="J116"/>
  <c r="BK123"/>
  <c r="J126"/>
  <c i="12" r="BK98"/>
  <c i="2" r="J166"/>
  <c r="J424"/>
  <c r="BK415"/>
  <c r="BK241"/>
  <c r="BK133"/>
  <c r="J158"/>
  <c i="3" r="J819"/>
  <c r="BK654"/>
  <c r="J109"/>
  <c r="J640"/>
  <c r="BK418"/>
  <c r="BK729"/>
  <c r="J673"/>
  <c r="J393"/>
  <c r="BK316"/>
  <c i="4" r="J162"/>
  <c i="6" r="J98"/>
  <c i="7" r="BK213"/>
  <c i="8" r="BK164"/>
  <c r="J130"/>
  <c r="J95"/>
  <c r="BK147"/>
  <c r="J114"/>
  <c r="BK161"/>
  <c r="J122"/>
  <c r="J163"/>
  <c r="BK89"/>
  <c r="J148"/>
  <c r="J108"/>
  <c i="9" r="BK100"/>
  <c r="BK113"/>
  <c r="J106"/>
  <c r="J100"/>
  <c i="10" r="BK139"/>
  <c r="BK136"/>
  <c r="J128"/>
  <c r="BK135"/>
  <c r="BK149"/>
  <c r="BK98"/>
  <c r="J110"/>
  <c i="11" r="J135"/>
  <c r="BK120"/>
  <c r="J150"/>
  <c r="BK112"/>
  <c r="J111"/>
  <c i="12" r="BK93"/>
  <c i="1" r="AS61"/>
  <c i="2" r="J381"/>
  <c r="J241"/>
  <c i="3" r="BK943"/>
  <c r="J768"/>
  <c r="BK303"/>
  <c r="BK819"/>
  <c r="J435"/>
  <c r="BK720"/>
  <c r="BK481"/>
  <c r="BK521"/>
  <c r="J504"/>
  <c r="BK385"/>
  <c i="4" r="J115"/>
  <c i="5" r="BK150"/>
  <c r="J164"/>
  <c i="6" r="BK226"/>
  <c r="J226"/>
  <c i="7" r="J173"/>
  <c i="8" r="J172"/>
  <c r="BK112"/>
  <c r="BK104"/>
  <c r="J157"/>
  <c r="BK121"/>
  <c i="9" r="J112"/>
  <c r="BK108"/>
  <c r="J124"/>
  <c r="BK117"/>
  <c i="10" r="BK133"/>
  <c r="J162"/>
  <c r="BK100"/>
  <c r="BK163"/>
  <c r="J96"/>
  <c r="BK112"/>
  <c i="11" r="J107"/>
  <c r="BK156"/>
  <c r="BK113"/>
  <c r="BK128"/>
  <c r="J137"/>
  <c i="12" r="BK100"/>
  <c i="2" r="BK141"/>
  <c r="BK392"/>
  <c r="BK401"/>
  <c r="J133"/>
  <c r="BK166"/>
  <c r="J207"/>
  <c i="3" r="J912"/>
  <c r="BK707"/>
  <c r="J958"/>
  <c r="BK680"/>
  <c r="BK224"/>
  <c r="BK489"/>
  <c r="BK647"/>
  <c r="BK640"/>
  <c r="J627"/>
  <c i="4" r="BK162"/>
  <c r="J101"/>
  <c i="5" r="J150"/>
  <c r="BK187"/>
  <c i="6" r="J185"/>
  <c r="J115"/>
  <c r="BK134"/>
  <c r="BK98"/>
  <c i="7" r="BK143"/>
  <c r="J131"/>
  <c r="J231"/>
  <c r="BK245"/>
  <c r="BK103"/>
  <c i="8" r="BK156"/>
  <c r="J117"/>
  <c r="BK172"/>
  <c r="J115"/>
  <c r="BK166"/>
  <c r="BK103"/>
  <c r="BK109"/>
  <c r="BK140"/>
  <c r="J109"/>
  <c i="9" r="J114"/>
  <c r="BK112"/>
  <c r="BK105"/>
  <c r="BK95"/>
  <c i="10" r="J98"/>
  <c r="J148"/>
  <c r="BK141"/>
  <c r="J160"/>
  <c r="BK109"/>
  <c r="J114"/>
  <c i="11" r="J112"/>
  <c r="J102"/>
  <c r="BK99"/>
  <c r="BK154"/>
  <c r="J99"/>
  <c r="J122"/>
  <c i="3" r="J943"/>
  <c r="J316"/>
  <c r="J583"/>
  <c r="J666"/>
  <c r="J566"/>
  <c r="J506"/>
  <c i="5" r="J143"/>
  <c r="BK164"/>
  <c r="BK136"/>
  <c i="6" r="BK146"/>
  <c r="BK208"/>
  <c i="8" r="BK160"/>
  <c r="J154"/>
  <c r="J131"/>
  <c r="J123"/>
  <c r="BK105"/>
  <c r="BK176"/>
  <c r="BK123"/>
  <c r="J168"/>
  <c r="J97"/>
  <c r="J144"/>
  <c r="J90"/>
  <c r="J136"/>
  <c r="J155"/>
  <c r="BK116"/>
  <c i="9" r="J110"/>
  <c r="J101"/>
  <c r="J120"/>
  <c r="BK97"/>
  <c i="10" r="J112"/>
  <c r="J132"/>
  <c r="BK151"/>
  <c r="J118"/>
  <c r="J131"/>
  <c r="BK130"/>
  <c i="11" r="BK150"/>
  <c r="J100"/>
  <c r="BK118"/>
  <c r="J132"/>
  <c i="12" r="BK88"/>
  <c i="2" r="J464"/>
  <c r="BK282"/>
  <c r="J247"/>
  <c r="BK232"/>
  <c i="3" r="BK936"/>
  <c r="BK514"/>
  <c r="J837"/>
  <c r="J427"/>
  <c r="BK109"/>
  <c r="J410"/>
  <c r="J463"/>
  <c r="J449"/>
  <c i="4" r="BK108"/>
  <c i="5" r="J103"/>
  <c r="BK111"/>
  <c i="6" r="BK192"/>
  <c r="J134"/>
  <c r="J177"/>
  <c i="7" r="J143"/>
  <c i="8" r="J165"/>
  <c r="J120"/>
  <c r="BK165"/>
  <c r="BK101"/>
  <c r="J158"/>
  <c r="BK119"/>
  <c r="BK148"/>
  <c r="BK153"/>
  <c r="J106"/>
  <c i="9" r="J103"/>
  <c r="BK94"/>
  <c r="BK104"/>
  <c r="J99"/>
  <c i="10" r="BK108"/>
  <c r="BK144"/>
  <c r="BK158"/>
  <c r="BK116"/>
  <c r="BK128"/>
  <c i="11" r="J109"/>
  <c r="J148"/>
  <c r="J154"/>
  <c r="BK134"/>
  <c r="BK100"/>
  <c r="BK103"/>
  <c i="2" r="J305"/>
  <c r="BK464"/>
  <c r="BK334"/>
  <c r="J367"/>
  <c i="1" r="AS64"/>
  <c i="3" r="J775"/>
  <c r="BK435"/>
  <c r="J878"/>
  <c r="BK467"/>
  <c r="J140"/>
  <c r="BK506"/>
  <c r="J330"/>
  <c r="BK627"/>
  <c r="J647"/>
  <c i="4" r="J97"/>
  <c i="5" r="J36"/>
  <c i="9" r="J126"/>
  <c r="J119"/>
  <c i="10" r="BK129"/>
  <c r="J111"/>
  <c r="BK118"/>
  <c r="BK120"/>
  <c r="BK111"/>
  <c r="J120"/>
  <c i="11" r="J147"/>
  <c r="BK151"/>
  <c r="BK101"/>
  <c r="BK131"/>
  <c r="J144"/>
  <c i="12" r="J103"/>
  <c i="2" r="BK245"/>
  <c r="J415"/>
  <c r="J232"/>
  <c r="BK318"/>
  <c r="J245"/>
  <c i="1" r="AS58"/>
  <c i="3" r="BK463"/>
  <c r="J892"/>
  <c r="BK673"/>
  <c r="BK410"/>
  <c r="J614"/>
  <c r="BK790"/>
  <c r="J175"/>
  <c r="J601"/>
  <c i="4" r="BK115"/>
  <c i="5" r="BK245"/>
  <c r="J136"/>
  <c r="BK157"/>
  <c i="6" r="BK127"/>
  <c r="BK102"/>
  <c i="7" r="J157"/>
  <c i="8" r="J140"/>
  <c r="J162"/>
  <c r="J91"/>
  <c r="J132"/>
  <c i="9" r="J133"/>
  <c r="BK130"/>
  <c r="J113"/>
  <c r="BK107"/>
  <c i="10" r="J106"/>
  <c r="J154"/>
  <c r="J117"/>
  <c r="J108"/>
  <c r="J133"/>
  <c r="J100"/>
  <c i="11" r="J138"/>
  <c r="BK119"/>
  <c r="J127"/>
  <c r="BK111"/>
  <c r="J128"/>
  <c i="2" r="BK359"/>
  <c r="BK436"/>
  <c r="BK158"/>
  <c r="BK264"/>
  <c r="J215"/>
  <c r="BK305"/>
  <c i="3" r="BK950"/>
  <c r="BK761"/>
  <c r="BK140"/>
  <c r="J855"/>
  <c r="J351"/>
  <c r="BK566"/>
  <c r="BK745"/>
  <c r="J481"/>
  <c r="BK504"/>
  <c i="4" r="J123"/>
  <c i="5" r="BK127"/>
  <c r="BK119"/>
  <c r="BK131"/>
  <c i="6" r="BK161"/>
  <c r="J127"/>
  <c r="BK100"/>
  <c i="7" r="BK150"/>
  <c r="BK96"/>
  <c r="J245"/>
  <c r="J200"/>
  <c r="BK119"/>
  <c r="J119"/>
  <c i="8" r="BK171"/>
  <c r="BK110"/>
  <c r="J152"/>
  <c r="J98"/>
  <c r="BK117"/>
  <c r="BK131"/>
  <c r="BK152"/>
  <c r="J124"/>
  <c i="9" r="J132"/>
  <c r="J135"/>
  <c r="J117"/>
  <c r="BK116"/>
  <c i="10" r="BK138"/>
  <c r="BK113"/>
  <c r="BK137"/>
  <c r="BK103"/>
  <c r="BK122"/>
  <c r="J99"/>
  <c i="11" r="BK141"/>
  <c r="J134"/>
  <c r="J152"/>
  <c r="BK152"/>
  <c r="BK109"/>
  <c i="12" r="J98"/>
  <c i="3" r="J467"/>
  <c r="BK601"/>
  <c r="J168"/>
  <c r="BK393"/>
  <c r="J514"/>
  <c r="BK217"/>
  <c r="BK114"/>
  <c i="4" r="BK95"/>
  <c i="5" r="BK231"/>
  <c r="J96"/>
  <c r="BK200"/>
  <c i="6" r="BK104"/>
  <c r="BK199"/>
  <c i="7" r="J150"/>
  <c i="8" r="J166"/>
  <c r="J156"/>
  <c r="J139"/>
  <c r="BK134"/>
  <c r="BK122"/>
  <c r="BK106"/>
  <c r="BK94"/>
  <c r="BK143"/>
  <c r="BK174"/>
  <c r="BK135"/>
  <c r="J171"/>
  <c r="J135"/>
  <c r="J159"/>
  <c r="BK107"/>
  <c r="BK136"/>
  <c i="9" r="J134"/>
  <c r="J116"/>
  <c r="BK114"/>
  <c r="J105"/>
  <c i="10" r="J141"/>
  <c r="BK159"/>
  <c r="J146"/>
  <c r="J102"/>
  <c r="J161"/>
  <c r="BK161"/>
  <c i="11" r="BK110"/>
  <c r="J149"/>
  <c r="J156"/>
  <c r="J108"/>
  <c r="BK106"/>
  <c r="J117"/>
  <c i="2" r="BK350"/>
  <c r="BK433"/>
  <c r="BK424"/>
  <c r="BK257"/>
  <c r="BK175"/>
  <c r="BK386"/>
  <c r="J141"/>
  <c i="3" r="J729"/>
  <c r="BK129"/>
  <c r="BK768"/>
  <c r="J524"/>
  <c r="J783"/>
  <c r="BK497"/>
  <c r="J657"/>
  <c r="J589"/>
  <c r="J521"/>
  <c i="4" r="BK138"/>
  <c i="5" r="J157"/>
  <c r="J180"/>
  <c r="J119"/>
  <c i="6" r="BK115"/>
  <c r="J199"/>
  <c i="7" r="J213"/>
  <c i="8" r="J175"/>
  <c r="BK159"/>
  <c r="J89"/>
  <c r="J143"/>
  <c r="BK93"/>
  <c r="J101"/>
  <c r="BK132"/>
  <c r="BK115"/>
  <c i="9" r="J128"/>
  <c r="BK123"/>
  <c r="J127"/>
  <c r="BK125"/>
  <c r="J94"/>
  <c i="10" r="J158"/>
  <c r="J159"/>
  <c r="J122"/>
  <c r="J139"/>
  <c r="J97"/>
  <c r="BK146"/>
  <c i="11" r="J123"/>
  <c r="J129"/>
  <c r="BK114"/>
  <c r="J105"/>
  <c r="J142"/>
  <c i="12" r="BK96"/>
  <c i="2" r="J243"/>
  <c r="BK381"/>
  <c r="BK191"/>
  <c r="J191"/>
  <c r="BK309"/>
  <c i="1" r="AS55"/>
  <c i="3" r="BK899"/>
  <c r="J552"/>
  <c r="BK589"/>
  <c r="J793"/>
  <c r="J196"/>
  <c r="BK175"/>
  <c i="4" r="BK123"/>
  <c i="7" r="J187"/>
  <c r="J111"/>
  <c i="8" r="J146"/>
  <c r="J105"/>
  <c r="BK170"/>
  <c r="BK120"/>
  <c r="J176"/>
  <c r="BK146"/>
  <c r="J116"/>
  <c r="BK144"/>
  <c r="BK98"/>
  <c r="BK130"/>
  <c i="9" r="J111"/>
  <c r="BK122"/>
  <c r="BK133"/>
  <c r="BK110"/>
  <c i="10" r="BK115"/>
  <c r="BK150"/>
  <c r="BK105"/>
  <c r="BK102"/>
  <c r="J137"/>
  <c r="BK142"/>
  <c i="11" r="BK105"/>
  <c r="J143"/>
  <c r="J106"/>
  <c r="BK107"/>
  <c r="BK129"/>
  <c i="12" r="J91"/>
  <c i="2" r="BK199"/>
  <c r="J350"/>
  <c r="J401"/>
  <c r="J299"/>
  <c r="J107"/>
  <c r="J199"/>
  <c i="3" r="BK878"/>
  <c r="J722"/>
  <c r="J114"/>
  <c r="J745"/>
  <c r="J122"/>
  <c r="BK538"/>
  <c r="BK687"/>
  <c r="BK614"/>
  <c r="BK694"/>
  <c i="4" r="BK131"/>
  <c i="5" r="J187"/>
  <c r="J245"/>
  <c i="6" r="J208"/>
  <c r="BK169"/>
  <c i="7" r="J238"/>
  <c r="BK173"/>
  <c i="8" r="J126"/>
  <c r="J118"/>
  <c r="J137"/>
  <c r="J96"/>
  <c i="9" r="J98"/>
  <c r="BK99"/>
  <c r="J122"/>
  <c r="BK92"/>
  <c i="10" r="BK164"/>
  <c r="J136"/>
  <c r="J145"/>
  <c r="J150"/>
  <c r="J151"/>
  <c i="11" r="BK132"/>
  <c r="BK126"/>
  <c r="BK137"/>
  <c r="J114"/>
  <c r="J121"/>
  <c i="12" r="BK106"/>
  <c i="2" r="BK183"/>
  <c r="BK367"/>
  <c r="BK243"/>
  <c r="J252"/>
  <c r="BK247"/>
  <c r="BK149"/>
  <c i="3" r="BK837"/>
  <c r="J474"/>
  <c r="BK912"/>
  <c r="J580"/>
  <c r="BK793"/>
  <c r="BK147"/>
  <c r="BK449"/>
  <c r="J365"/>
  <c r="J323"/>
  <c i="4" r="J138"/>
  <c i="5" r="BK180"/>
  <c r="BK213"/>
  <c r="BK173"/>
  <c i="6" r="J169"/>
  <c r="J143"/>
  <c r="BK120"/>
  <c i="7" r="J180"/>
  <c r="BK224"/>
  <c r="BK111"/>
  <c r="J224"/>
  <c r="BK187"/>
  <c r="J164"/>
  <c i="8" r="BK92"/>
  <c r="BK145"/>
  <c r="BK100"/>
  <c r="J141"/>
  <c r="BK91"/>
  <c r="BK142"/>
  <c r="BK95"/>
  <c r="BK96"/>
  <c r="BK90"/>
  <c i="9" r="BK101"/>
  <c r="BK120"/>
  <c r="J104"/>
  <c r="J123"/>
  <c r="J92"/>
  <c i="10" r="BK101"/>
  <c r="J127"/>
  <c r="BK153"/>
  <c r="J164"/>
  <c r="J135"/>
  <c r="BK145"/>
  <c i="11" r="J145"/>
  <c r="BK117"/>
  <c r="J113"/>
  <c r="J118"/>
  <c r="J130"/>
  <c i="12" r="BK103"/>
  <c i="3" r="BK892"/>
  <c r="J737"/>
  <c r="BK365"/>
  <c r="J707"/>
  <c r="BK737"/>
  <c r="J654"/>
  <c r="BK657"/>
  <c i="4" r="BK97"/>
  <c i="5" r="J231"/>
  <c r="BK103"/>
  <c r="J111"/>
  <c i="6" r="BK185"/>
  <c r="J141"/>
  <c i="7" r="BK231"/>
  <c r="J127"/>
  <c i="8" r="J164"/>
  <c r="BK155"/>
  <c r="J138"/>
  <c r="BK128"/>
  <c r="J111"/>
  <c r="J107"/>
  <c r="BK102"/>
  <c r="J153"/>
  <c r="J94"/>
  <c r="J149"/>
  <c r="J113"/>
  <c r="J147"/>
  <c r="BK108"/>
  <c r="BK113"/>
  <c r="BK150"/>
  <c r="J103"/>
  <c i="9" r="J136"/>
  <c r="BK136"/>
  <c r="BK98"/>
  <c r="BK93"/>
  <c i="10" r="J123"/>
  <c r="BK156"/>
  <c r="BK110"/>
  <c r="BK127"/>
  <c r="BK148"/>
  <c r="J147"/>
  <c i="11" r="BK144"/>
  <c r="J131"/>
  <c r="BK116"/>
  <c r="BK135"/>
  <c r="BK125"/>
  <c r="BK143"/>
  <c i="12" r="J106"/>
  <c i="2" r="J149"/>
  <c r="J359"/>
  <c r="J392"/>
  <c r="J318"/>
  <c r="J223"/>
  <c r="J183"/>
  <c i="3" r="BK855"/>
  <c r="BK427"/>
  <c r="J950"/>
  <c r="BK583"/>
  <c r="BK330"/>
  <c r="BK666"/>
  <c r="J720"/>
  <c r="BK276"/>
  <c r="J338"/>
  <c i="4" r="BK99"/>
  <c i="5" r="J127"/>
  <c r="J224"/>
  <c i="6" r="BK177"/>
  <c r="BK141"/>
  <c i="7" r="J136"/>
  <c i="8" r="J150"/>
  <c r="J102"/>
  <c r="BK133"/>
  <c r="J174"/>
  <c r="BK138"/>
  <c r="BK168"/>
  <c r="J99"/>
  <c r="J133"/>
  <c i="9" r="BK135"/>
  <c r="J95"/>
  <c r="J107"/>
  <c r="J108"/>
  <c r="BK106"/>
  <c i="10" r="J130"/>
  <c r="BK106"/>
  <c r="J109"/>
  <c r="BK124"/>
  <c r="BK140"/>
  <c r="BK132"/>
  <c i="11" r="J101"/>
  <c r="J98"/>
  <c r="J125"/>
  <c r="J110"/>
  <c r="J136"/>
  <c i="12" r="J96"/>
  <c i="2" r="J436"/>
  <c r="BK252"/>
  <c r="BK299"/>
  <c r="J282"/>
  <c r="J275"/>
  <c i="3" r="J899"/>
  <c r="BK753"/>
  <c r="BK250"/>
  <c r="BK775"/>
  <c r="J303"/>
  <c r="BK338"/>
  <c r="BK552"/>
  <c r="BK524"/>
  <c r="J497"/>
  <c i="4" r="BK150"/>
  <c i="6" r="J120"/>
  <c i="7" r="BK127"/>
  <c i="8" r="BK169"/>
  <c r="BK157"/>
  <c r="J121"/>
  <c r="BK175"/>
  <c r="J134"/>
  <c r="BK99"/>
  <c r="J169"/>
  <c r="BK139"/>
  <c r="J100"/>
  <c r="J112"/>
  <c r="BK154"/>
  <c r="BK126"/>
  <c i="9" r="J121"/>
  <c r="BK131"/>
  <c r="J97"/>
  <c r="BK132"/>
  <c r="J93"/>
  <c i="10" r="BK96"/>
  <c r="J142"/>
  <c r="J149"/>
  <c r="BK162"/>
  <c r="BK160"/>
  <c i="11" r="J119"/>
  <c r="BK108"/>
  <c r="J115"/>
  <c r="BK121"/>
  <c r="BK122"/>
  <c r="BK138"/>
  <c i="12" r="J93"/>
  <c i="2" r="J374"/>
  <c r="BK275"/>
  <c r="BK107"/>
  <c r="J175"/>
  <c r="BK207"/>
  <c r="BK124"/>
  <c i="3" r="BK806"/>
  <c r="BK580"/>
  <c r="J936"/>
  <c r="J538"/>
  <c r="J250"/>
  <c r="J224"/>
  <c r="BK351"/>
  <c r="J276"/>
  <c i="4" r="J99"/>
  <c i="5" r="J213"/>
  <c r="BK224"/>
  <c r="BK96"/>
  <c i="6" r="J161"/>
  <c r="J100"/>
  <c i="7" r="J103"/>
  <c i="8" r="BK149"/>
  <c r="BK97"/>
  <c r="BK141"/>
  <c r="J151"/>
  <c r="BK111"/>
  <c i="9" r="BK118"/>
  <c r="BK119"/>
  <c r="J130"/>
  <c r="BK134"/>
  <c i="10" r="J156"/>
  <c r="BK117"/>
  <c r="J126"/>
  <c r="BK126"/>
  <c r="J105"/>
  <c r="J140"/>
  <c i="11" r="BK148"/>
  <c r="BK147"/>
  <c r="BK98"/>
  <c r="J151"/>
  <c r="BK145"/>
  <c i="12" r="BK91"/>
  <c i="2" r="J264"/>
  <c r="J433"/>
  <c r="J309"/>
  <c r="J334"/>
  <c r="BK374"/>
  <c r="J116"/>
  <c r="BK116"/>
  <c i="3" r="BK783"/>
  <c r="J385"/>
  <c r="J753"/>
  <c r="BK474"/>
  <c r="J680"/>
  <c r="J694"/>
  <c r="J217"/>
  <c r="J129"/>
  <c i="4" r="BK101"/>
  <c i="5" r="BK238"/>
  <c r="BK143"/>
  <c i="6" r="J192"/>
  <c r="J102"/>
  <c r="J104"/>
  <c i="7" r="BK164"/>
  <c r="BK131"/>
  <c r="BK200"/>
  <c r="BK238"/>
  <c r="BK136"/>
  <c r="J96"/>
  <c i="8" r="BK163"/>
  <c r="BK127"/>
  <c r="J179"/>
  <c r="BK124"/>
  <c r="J170"/>
  <c r="BK129"/>
  <c r="J161"/>
  <c r="J160"/>
  <c r="J129"/>
  <c i="9" r="BK124"/>
  <c r="BK127"/>
  <c r="J131"/>
  <c r="BK103"/>
  <c i="10" r="J116"/>
  <c r="J157"/>
  <c r="BK114"/>
  <c r="J129"/>
  <c r="J115"/>
  <c r="J144"/>
  <c r="BK157"/>
  <c r="J101"/>
  <c i="11" r="J103"/>
  <c r="BK139"/>
  <c r="J120"/>
  <c r="BK130"/>
  <c r="J139"/>
  <c i="12" r="J88"/>
  <c i="3" l="1" r="P337"/>
  <c i="4" r="T130"/>
  <c r="T113"/>
  <c r="P149"/>
  <c i="5" r="P95"/>
  <c r="P94"/>
  <c i="7" r="T95"/>
  <c r="T94"/>
  <c i="2" r="P157"/>
  <c i="3" r="T337"/>
  <c r="R409"/>
  <c i="4" r="R130"/>
  <c i="5" r="T95"/>
  <c r="T94"/>
  <c i="7" r="P95"/>
  <c r="P94"/>
  <c i="2" r="R157"/>
  <c i="3" r="T409"/>
  <c i="4" r="R149"/>
  <c i="5" r="R95"/>
  <c r="R94"/>
  <c i="2" r="T157"/>
  <c i="3" r="R337"/>
  <c i="4" r="P130"/>
  <c r="P113"/>
  <c i="7" r="R95"/>
  <c r="R94"/>
  <c i="2" r="BK115"/>
  <c r="P190"/>
  <c r="BK240"/>
  <c r="J240"/>
  <c r="J72"/>
  <c r="BK358"/>
  <c r="J358"/>
  <c r="J79"/>
  <c r="P400"/>
  <c i="3" r="BK139"/>
  <c r="J139"/>
  <c r="J67"/>
  <c r="T302"/>
  <c r="P364"/>
  <c r="P434"/>
  <c r="R466"/>
  <c r="T582"/>
  <c r="BK728"/>
  <c r="J728"/>
  <c r="J82"/>
  <c r="R792"/>
  <c r="R935"/>
  <c i="4" r="BK94"/>
  <c r="J94"/>
  <c r="J65"/>
  <c i="5" r="BK130"/>
  <c r="R172"/>
  <c i="6" r="BK97"/>
  <c r="J97"/>
  <c r="J65"/>
  <c r="T126"/>
  <c r="BK184"/>
  <c r="J184"/>
  <c r="J72"/>
  <c i="7" r="T172"/>
  <c i="2" r="P115"/>
  <c r="R240"/>
  <c r="BK400"/>
  <c r="J400"/>
  <c r="J81"/>
  <c r="R400"/>
  <c r="T400"/>
  <c i="3" r="BK113"/>
  <c r="J113"/>
  <c r="J66"/>
  <c r="P113"/>
  <c r="R113"/>
  <c r="T113"/>
  <c r="BK302"/>
  <c r="J302"/>
  <c r="J68"/>
  <c r="R364"/>
  <c r="BK466"/>
  <c r="J466"/>
  <c r="J77"/>
  <c r="P523"/>
  <c r="R582"/>
  <c r="T665"/>
  <c r="BK792"/>
  <c r="J792"/>
  <c r="J83"/>
  <c r="T935"/>
  <c i="4" r="P94"/>
  <c r="P93"/>
  <c r="P92"/>
  <c i="1" r="AU59"/>
  <c i="5" r="P130"/>
  <c r="R130"/>
  <c r="T130"/>
  <c i="6" r="BK126"/>
  <c r="P184"/>
  <c i="7" r="P130"/>
  <c r="P172"/>
  <c i="9" r="R96"/>
  <c r="BK109"/>
  <c r="J109"/>
  <c r="J67"/>
  <c r="R129"/>
  <c i="10" r="P95"/>
  <c r="P107"/>
  <c r="BK121"/>
  <c r="J121"/>
  <c r="J67"/>
  <c r="T125"/>
  <c r="BK143"/>
  <c r="J143"/>
  <c r="J70"/>
  <c r="T152"/>
  <c i="2" r="T115"/>
  <c r="R190"/>
  <c r="P240"/>
  <c r="T358"/>
  <c r="T307"/>
  <c i="3" r="P139"/>
  <c r="P302"/>
  <c r="P426"/>
  <c r="P466"/>
  <c r="R523"/>
  <c r="T523"/>
  <c r="P665"/>
  <c r="T792"/>
  <c i="5" r="BK172"/>
  <c r="J172"/>
  <c r="J71"/>
  <c i="6" r="P97"/>
  <c r="P96"/>
  <c r="P126"/>
  <c r="R168"/>
  <c i="7" r="R172"/>
  <c i="8" r="BK88"/>
  <c r="J88"/>
  <c r="J64"/>
  <c i="9" r="P91"/>
  <c r="P96"/>
  <c r="P109"/>
  <c r="P129"/>
  <c i="10" r="BK95"/>
  <c r="R107"/>
  <c r="R121"/>
  <c r="R125"/>
  <c r="T134"/>
  <c r="BK152"/>
  <c r="J152"/>
  <c r="J71"/>
  <c r="P155"/>
  <c i="11" r="BK97"/>
  <c r="J97"/>
  <c r="J66"/>
  <c r="BK104"/>
  <c r="J104"/>
  <c r="J67"/>
  <c r="BK124"/>
  <c r="J124"/>
  <c r="J68"/>
  <c r="BK133"/>
  <c r="J133"/>
  <c r="J69"/>
  <c r="BK140"/>
  <c r="J140"/>
  <c r="J70"/>
  <c r="BK146"/>
  <c r="J146"/>
  <c r="J71"/>
  <c r="BK153"/>
  <c r="J153"/>
  <c r="J72"/>
  <c i="8" r="T88"/>
  <c r="T87"/>
  <c i="9" r="BK91"/>
  <c r="J91"/>
  <c r="J64"/>
  <c r="BK96"/>
  <c r="J96"/>
  <c r="J65"/>
  <c r="P102"/>
  <c r="R102"/>
  <c r="T102"/>
  <c r="BK129"/>
  <c r="J129"/>
  <c r="J68"/>
  <c i="10" r="T95"/>
  <c r="BK125"/>
  <c r="J125"/>
  <c r="J68"/>
  <c r="P134"/>
  <c r="R143"/>
  <c r="BK155"/>
  <c r="J155"/>
  <c r="J72"/>
  <c i="11" r="T97"/>
  <c r="T104"/>
  <c r="T124"/>
  <c r="R133"/>
  <c r="R140"/>
  <c r="R146"/>
  <c r="R153"/>
  <c i="12" r="R90"/>
  <c i="2" r="R115"/>
  <c r="R105"/>
  <c r="BK190"/>
  <c r="J190"/>
  <c r="J70"/>
  <c r="T240"/>
  <c r="P358"/>
  <c r="P307"/>
  <c i="3" r="R139"/>
  <c r="R302"/>
  <c r="T364"/>
  <c r="R434"/>
  <c r="BK523"/>
  <c r="J523"/>
  <c r="J78"/>
  <c r="P582"/>
  <c r="R665"/>
  <c r="P792"/>
  <c r="BK935"/>
  <c r="J935"/>
  <c r="J84"/>
  <c i="4" r="T94"/>
  <c r="T93"/>
  <c r="T92"/>
  <c i="5" r="T172"/>
  <c r="T129"/>
  <c r="T93"/>
  <c i="6" r="T97"/>
  <c r="T96"/>
  <c r="BK168"/>
  <c r="J168"/>
  <c r="J71"/>
  <c r="T168"/>
  <c i="7" r="BK130"/>
  <c r="BK172"/>
  <c r="J172"/>
  <c r="J71"/>
  <c i="8" r="R88"/>
  <c r="R87"/>
  <c i="9" r="R91"/>
  <c r="T96"/>
  <c r="R109"/>
  <c r="T129"/>
  <c i="10" r="BK107"/>
  <c r="J107"/>
  <c r="J65"/>
  <c r="P125"/>
  <c r="R134"/>
  <c r="T143"/>
  <c r="R152"/>
  <c r="T155"/>
  <c i="11" r="P97"/>
  <c r="P104"/>
  <c r="P124"/>
  <c r="P133"/>
  <c r="P140"/>
  <c r="P146"/>
  <c r="P153"/>
  <c i="12" r="T90"/>
  <c r="P95"/>
  <c i="2" r="T190"/>
  <c r="R358"/>
  <c r="R307"/>
  <c i="3" r="T139"/>
  <c r="BK364"/>
  <c r="J364"/>
  <c r="J70"/>
  <c r="T434"/>
  <c r="T466"/>
  <c r="BK582"/>
  <c r="J582"/>
  <c r="J79"/>
  <c r="BK665"/>
  <c r="J665"/>
  <c r="J81"/>
  <c r="P728"/>
  <c r="R728"/>
  <c r="T728"/>
  <c r="P935"/>
  <c i="4" r="R94"/>
  <c r="R93"/>
  <c i="5" r="P172"/>
  <c i="6" r="R97"/>
  <c r="R96"/>
  <c r="R126"/>
  <c r="P168"/>
  <c r="R184"/>
  <c r="T184"/>
  <c i="7" r="R130"/>
  <c r="R129"/>
  <c r="R93"/>
  <c r="T130"/>
  <c i="8" r="P88"/>
  <c r="P87"/>
  <c i="1" r="AU65"/>
  <c i="9" r="T91"/>
  <c r="BK102"/>
  <c r="J102"/>
  <c r="J66"/>
  <c r="T109"/>
  <c i="10" r="R95"/>
  <c r="T107"/>
  <c r="P121"/>
  <c r="T121"/>
  <c r="BK134"/>
  <c r="J134"/>
  <c r="J69"/>
  <c r="P143"/>
  <c r="P152"/>
  <c r="R155"/>
  <c i="11" r="R97"/>
  <c r="R104"/>
  <c r="R124"/>
  <c r="T133"/>
  <c r="T140"/>
  <c r="T146"/>
  <c r="T153"/>
  <c i="12" r="BK90"/>
  <c r="J90"/>
  <c r="J62"/>
  <c r="P90"/>
  <c r="P86"/>
  <c r="P85"/>
  <c i="1" r="AU69"/>
  <c i="12" r="BK95"/>
  <c r="J95"/>
  <c r="J63"/>
  <c r="R95"/>
  <c r="T95"/>
  <c i="2" r="BK157"/>
  <c r="J157"/>
  <c r="J67"/>
  <c r="BK317"/>
  <c r="J317"/>
  <c r="J76"/>
  <c r="BK435"/>
  <c r="J435"/>
  <c r="J82"/>
  <c i="5" r="BK110"/>
  <c r="J110"/>
  <c r="J66"/>
  <c i="7" r="BK110"/>
  <c r="J110"/>
  <c r="J66"/>
  <c r="BK118"/>
  <c r="J118"/>
  <c r="J67"/>
  <c i="2" r="BK182"/>
  <c r="J182"/>
  <c r="J69"/>
  <c i="3" r="BK108"/>
  <c r="J108"/>
  <c r="J65"/>
  <c r="BK434"/>
  <c r="J434"/>
  <c r="J73"/>
  <c i="4" r="BK122"/>
  <c r="J122"/>
  <c r="J68"/>
  <c i="8" r="BK178"/>
  <c r="J178"/>
  <c r="J65"/>
  <c i="2" r="BK174"/>
  <c r="J174"/>
  <c r="J68"/>
  <c r="BK333"/>
  <c r="J333"/>
  <c r="J77"/>
  <c i="4" r="BK114"/>
  <c r="J114"/>
  <c r="J67"/>
  <c r="BK130"/>
  <c r="J130"/>
  <c r="J69"/>
  <c i="5" r="BK95"/>
  <c r="J95"/>
  <c r="J65"/>
  <c i="6" r="BK207"/>
  <c r="J207"/>
  <c r="J73"/>
  <c i="12" r="BK87"/>
  <c r="J87"/>
  <c r="J61"/>
  <c i="2" r="BK308"/>
  <c r="J308"/>
  <c r="J75"/>
  <c r="BK391"/>
  <c r="J391"/>
  <c r="J80"/>
  <c i="3" r="BK426"/>
  <c r="J426"/>
  <c r="J72"/>
  <c r="BK462"/>
  <c r="J462"/>
  <c r="J75"/>
  <c i="4" r="BK149"/>
  <c r="J149"/>
  <c r="J70"/>
  <c i="5" r="BK118"/>
  <c r="J118"/>
  <c r="J67"/>
  <c i="6" r="BK145"/>
  <c r="J145"/>
  <c r="J68"/>
  <c i="10" r="BK119"/>
  <c r="J119"/>
  <c r="J66"/>
  <c i="12" r="BK105"/>
  <c r="J105"/>
  <c r="J65"/>
  <c i="2" r="BK106"/>
  <c r="J106"/>
  <c r="J65"/>
  <c r="BK231"/>
  <c r="J231"/>
  <c r="J71"/>
  <c r="BK304"/>
  <c r="J304"/>
  <c r="J73"/>
  <c r="BK349"/>
  <c r="J349"/>
  <c r="J78"/>
  <c i="3" r="BK337"/>
  <c r="J337"/>
  <c r="J69"/>
  <c r="BK409"/>
  <c r="J409"/>
  <c r="J71"/>
  <c i="5" r="BK126"/>
  <c r="J126"/>
  <c r="J68"/>
  <c i="6" r="BK152"/>
  <c r="J152"/>
  <c r="J69"/>
  <c r="BK160"/>
  <c r="J160"/>
  <c r="J70"/>
  <c i="7" r="BK95"/>
  <c r="J95"/>
  <c r="J65"/>
  <c r="BK126"/>
  <c r="J126"/>
  <c r="J68"/>
  <c i="12" r="BK102"/>
  <c r="J102"/>
  <c r="J64"/>
  <c r="BE103"/>
  <c r="E75"/>
  <c r="BE91"/>
  <c r="BE96"/>
  <c r="BE106"/>
  <c r="J52"/>
  <c r="F82"/>
  <c r="BE88"/>
  <c r="BE93"/>
  <c r="BE98"/>
  <c r="BE100"/>
  <c i="10" r="J95"/>
  <c r="J64"/>
  <c i="11" r="J88"/>
  <c r="BE101"/>
  <c r="BE107"/>
  <c r="BE116"/>
  <c r="BE127"/>
  <c r="F91"/>
  <c r="BE102"/>
  <c r="BE105"/>
  <c r="BE108"/>
  <c r="BE113"/>
  <c r="BE114"/>
  <c r="BE117"/>
  <c r="BE118"/>
  <c r="BE119"/>
  <c r="BE121"/>
  <c r="BE126"/>
  <c r="BE136"/>
  <c r="BE138"/>
  <c r="BE142"/>
  <c r="BE143"/>
  <c r="BE148"/>
  <c r="BE98"/>
  <c r="BE115"/>
  <c r="BE123"/>
  <c r="BE129"/>
  <c r="BE134"/>
  <c r="BE145"/>
  <c r="BE149"/>
  <c r="BE156"/>
  <c r="BE100"/>
  <c r="BE110"/>
  <c r="BE112"/>
  <c r="BE128"/>
  <c r="BE150"/>
  <c r="BE152"/>
  <c r="E50"/>
  <c r="BE99"/>
  <c r="BE109"/>
  <c r="BE130"/>
  <c r="BE132"/>
  <c r="BE141"/>
  <c r="BE144"/>
  <c r="BE103"/>
  <c r="BE106"/>
  <c r="BE111"/>
  <c r="BE120"/>
  <c r="BE122"/>
  <c r="BE125"/>
  <c r="BE131"/>
  <c r="BE135"/>
  <c r="BE137"/>
  <c r="BE139"/>
  <c r="BE147"/>
  <c r="BE151"/>
  <c r="BE154"/>
  <c i="10" r="F91"/>
  <c r="BE102"/>
  <c r="BE103"/>
  <c r="BE108"/>
  <c r="BE109"/>
  <c r="BE111"/>
  <c r="BE115"/>
  <c r="BE118"/>
  <c r="BE120"/>
  <c r="BE127"/>
  <c r="BE131"/>
  <c r="BE150"/>
  <c r="BE162"/>
  <c r="J88"/>
  <c r="BE101"/>
  <c r="BE106"/>
  <c r="BE110"/>
  <c r="BE132"/>
  <c r="BE138"/>
  <c r="BE142"/>
  <c r="BE146"/>
  <c r="BE153"/>
  <c r="BE156"/>
  <c r="BE157"/>
  <c r="E50"/>
  <c r="BE96"/>
  <c r="BE98"/>
  <c r="BE104"/>
  <c r="BE148"/>
  <c r="BE159"/>
  <c r="BE163"/>
  <c r="BE164"/>
  <c r="BE97"/>
  <c r="BE112"/>
  <c r="BE113"/>
  <c r="BE116"/>
  <c r="BE124"/>
  <c r="BE126"/>
  <c r="BE130"/>
  <c r="BE133"/>
  <c r="BE135"/>
  <c r="BE141"/>
  <c r="BE158"/>
  <c r="BE100"/>
  <c r="BE122"/>
  <c r="BE123"/>
  <c r="BE128"/>
  <c r="BE129"/>
  <c r="BE139"/>
  <c r="BE144"/>
  <c r="BE145"/>
  <c r="BE147"/>
  <c r="BE160"/>
  <c r="BE161"/>
  <c r="BE99"/>
  <c r="BE105"/>
  <c r="BE114"/>
  <c r="BE117"/>
  <c r="BE136"/>
  <c r="BE137"/>
  <c r="BE140"/>
  <c r="BE149"/>
  <c r="BE151"/>
  <c r="BE154"/>
  <c i="9" r="E50"/>
  <c i="8" r="BK87"/>
  <c r="J87"/>
  <c i="9" r="F59"/>
  <c r="J84"/>
  <c r="BE94"/>
  <c r="BE103"/>
  <c r="BE104"/>
  <c r="BE112"/>
  <c r="BE113"/>
  <c r="BE114"/>
  <c r="BE123"/>
  <c r="BE126"/>
  <c r="BE127"/>
  <c r="BE130"/>
  <c r="BE133"/>
  <c r="BE135"/>
  <c r="BE95"/>
  <c r="BE100"/>
  <c r="BE111"/>
  <c r="BE118"/>
  <c r="BE128"/>
  <c r="BE131"/>
  <c r="BE93"/>
  <c r="BE97"/>
  <c r="BE99"/>
  <c r="BE101"/>
  <c r="BE105"/>
  <c r="BE115"/>
  <c r="BE116"/>
  <c r="BE124"/>
  <c r="BE125"/>
  <c r="BE92"/>
  <c r="BE98"/>
  <c r="BE106"/>
  <c r="BE107"/>
  <c r="BE108"/>
  <c r="BE110"/>
  <c r="BE117"/>
  <c r="BE119"/>
  <c r="BE120"/>
  <c r="BE121"/>
  <c r="BE122"/>
  <c r="BE132"/>
  <c r="BE134"/>
  <c r="BE136"/>
  <c i="7" r="BK94"/>
  <c r="J130"/>
  <c r="J70"/>
  <c i="8" r="E50"/>
  <c r="F59"/>
  <c r="BE98"/>
  <c r="BE102"/>
  <c r="BE105"/>
  <c r="BE108"/>
  <c r="BE113"/>
  <c r="BE114"/>
  <c r="BE125"/>
  <c r="BE134"/>
  <c r="BE139"/>
  <c r="BE145"/>
  <c r="BE147"/>
  <c r="BE149"/>
  <c r="BE157"/>
  <c r="BE159"/>
  <c r="BE168"/>
  <c r="BE169"/>
  <c r="BE92"/>
  <c r="BE97"/>
  <c r="BE101"/>
  <c r="BE106"/>
  <c r="BE111"/>
  <c r="BE117"/>
  <c r="BE123"/>
  <c r="BE138"/>
  <c r="BE142"/>
  <c r="BE161"/>
  <c r="BE163"/>
  <c r="BE166"/>
  <c r="BE94"/>
  <c r="BE115"/>
  <c r="BE120"/>
  <c r="BE124"/>
  <c r="BE137"/>
  <c r="BE143"/>
  <c r="BE148"/>
  <c r="BE154"/>
  <c r="BE156"/>
  <c r="BE158"/>
  <c r="BE160"/>
  <c r="BE172"/>
  <c r="BE175"/>
  <c r="BE90"/>
  <c r="BE100"/>
  <c r="BE118"/>
  <c r="BE121"/>
  <c r="BE127"/>
  <c r="BE128"/>
  <c r="BE146"/>
  <c r="BE164"/>
  <c r="BE167"/>
  <c r="BE179"/>
  <c r="J81"/>
  <c r="BE96"/>
  <c r="BE103"/>
  <c r="BE104"/>
  <c r="BE107"/>
  <c r="BE116"/>
  <c r="BE119"/>
  <c r="BE122"/>
  <c r="BE131"/>
  <c r="BE135"/>
  <c r="BE144"/>
  <c r="BE151"/>
  <c r="BE152"/>
  <c r="BE155"/>
  <c r="BE162"/>
  <c r="BE165"/>
  <c r="BE170"/>
  <c r="BE173"/>
  <c r="BE89"/>
  <c r="BE91"/>
  <c r="BE93"/>
  <c r="BE95"/>
  <c r="BE99"/>
  <c r="BE109"/>
  <c r="BE110"/>
  <c r="BE112"/>
  <c r="BE126"/>
  <c r="BE129"/>
  <c r="BE130"/>
  <c r="BE132"/>
  <c r="BE133"/>
  <c r="BE136"/>
  <c r="BE140"/>
  <c r="BE141"/>
  <c r="BE150"/>
  <c r="BE153"/>
  <c r="BE171"/>
  <c r="BE174"/>
  <c r="BE176"/>
  <c i="6" r="J126"/>
  <c r="J67"/>
  <c i="7" r="E50"/>
  <c i="6" r="BK96"/>
  <c r="J96"/>
  <c r="J64"/>
  <c i="7" r="F90"/>
  <c r="BE111"/>
  <c r="BE119"/>
  <c r="BE164"/>
  <c r="BE187"/>
  <c r="BE200"/>
  <c r="BE96"/>
  <c r="BE143"/>
  <c r="BE150"/>
  <c r="J56"/>
  <c r="BE103"/>
  <c r="BE131"/>
  <c r="BE173"/>
  <c r="BE224"/>
  <c r="BE231"/>
  <c r="BE238"/>
  <c r="BE245"/>
  <c r="BE180"/>
  <c r="BE127"/>
  <c r="BE136"/>
  <c r="BE157"/>
  <c r="BE213"/>
  <c i="5" r="J130"/>
  <c r="J70"/>
  <c i="6" r="BE102"/>
  <c r="BE115"/>
  <c r="BE134"/>
  <c r="BE141"/>
  <c r="F59"/>
  <c r="J89"/>
  <c r="BE127"/>
  <c r="BE169"/>
  <c r="BE192"/>
  <c r="BE146"/>
  <c r="BE153"/>
  <c r="BE161"/>
  <c r="BE185"/>
  <c r="BE208"/>
  <c r="BE98"/>
  <c r="BE100"/>
  <c r="E83"/>
  <c r="BE199"/>
  <c i="5" r="BK94"/>
  <c r="J94"/>
  <c r="J64"/>
  <c i="6" r="BE104"/>
  <c r="BE120"/>
  <c r="BE143"/>
  <c r="BE177"/>
  <c r="BE226"/>
  <c i="5" r="J87"/>
  <c r="BE200"/>
  <c r="BE213"/>
  <c r="BE238"/>
  <c r="F59"/>
  <c r="BE180"/>
  <c r="BE224"/>
  <c i="4" r="BK93"/>
  <c r="BK113"/>
  <c r="J113"/>
  <c r="J66"/>
  <c i="5" r="BE103"/>
  <c r="BE131"/>
  <c r="BE150"/>
  <c r="BE173"/>
  <c r="BE187"/>
  <c r="BE231"/>
  <c r="BE245"/>
  <c r="E81"/>
  <c r="BE111"/>
  <c r="BE119"/>
  <c r="BE127"/>
  <c r="BE136"/>
  <c r="BE143"/>
  <c r="BE157"/>
  <c r="BE96"/>
  <c r="BE164"/>
  <c i="1" r="AW60"/>
  <c i="4" r="BE101"/>
  <c r="BE150"/>
  <c r="J86"/>
  <c r="BE99"/>
  <c r="BE108"/>
  <c r="BE138"/>
  <c r="E80"/>
  <c r="F89"/>
  <c r="BE97"/>
  <c r="BE123"/>
  <c r="BE131"/>
  <c i="3" r="BK107"/>
  <c r="J107"/>
  <c r="J64"/>
  <c r="BK465"/>
  <c r="J465"/>
  <c r="J76"/>
  <c i="4" r="BE95"/>
  <c r="BE115"/>
  <c r="BE162"/>
  <c i="3" r="F103"/>
  <c r="BE129"/>
  <c r="BE168"/>
  <c r="BE365"/>
  <c r="BE435"/>
  <c r="BE489"/>
  <c r="BE583"/>
  <c r="BE654"/>
  <c r="BE680"/>
  <c r="BE109"/>
  <c r="BE114"/>
  <c r="BE196"/>
  <c r="BE250"/>
  <c r="BE351"/>
  <c r="BE410"/>
  <c r="BE474"/>
  <c r="BE497"/>
  <c r="BE506"/>
  <c r="BE514"/>
  <c r="BE538"/>
  <c r="BE601"/>
  <c i="2" r="BK307"/>
  <c r="J307"/>
  <c r="J74"/>
  <c i="3" r="E50"/>
  <c r="J100"/>
  <c r="BE122"/>
  <c r="BE338"/>
  <c r="BE427"/>
  <c r="BE463"/>
  <c r="BE467"/>
  <c r="BE481"/>
  <c r="BE580"/>
  <c r="BE614"/>
  <c r="BE640"/>
  <c r="BE707"/>
  <c r="BE753"/>
  <c r="BE783"/>
  <c r="BE140"/>
  <c r="BE303"/>
  <c r="BE316"/>
  <c r="BE330"/>
  <c r="BE385"/>
  <c r="BE449"/>
  <c r="BE504"/>
  <c r="BE524"/>
  <c r="BE552"/>
  <c r="BE722"/>
  <c r="BE737"/>
  <c r="BE745"/>
  <c r="BE768"/>
  <c r="BE775"/>
  <c r="BE806"/>
  <c i="2" r="J115"/>
  <c r="J66"/>
  <c i="3" r="BE147"/>
  <c r="BE175"/>
  <c r="BE217"/>
  <c r="BE323"/>
  <c r="BE393"/>
  <c r="BE589"/>
  <c r="BE627"/>
  <c r="BE687"/>
  <c r="BE694"/>
  <c r="BE720"/>
  <c r="BE729"/>
  <c r="BE761"/>
  <c r="BE793"/>
  <c r="BE819"/>
  <c r="BE837"/>
  <c r="BE892"/>
  <c r="BE899"/>
  <c r="BE936"/>
  <c r="BE958"/>
  <c r="BE224"/>
  <c r="BE276"/>
  <c r="BE418"/>
  <c r="BE521"/>
  <c r="BE566"/>
  <c r="BE647"/>
  <c r="BE657"/>
  <c r="BE666"/>
  <c r="BE673"/>
  <c r="BE790"/>
  <c r="BE855"/>
  <c r="BE878"/>
  <c r="BE912"/>
  <c r="BE943"/>
  <c r="BE950"/>
  <c i="2" r="E50"/>
  <c r="F59"/>
  <c r="BE107"/>
  <c r="BE133"/>
  <c r="BE166"/>
  <c r="BE175"/>
  <c r="BE191"/>
  <c r="BE299"/>
  <c r="BE359"/>
  <c r="BE374"/>
  <c r="J98"/>
  <c r="BE124"/>
  <c r="BE183"/>
  <c r="BE215"/>
  <c r="BE232"/>
  <c r="BE243"/>
  <c r="BE245"/>
  <c r="BE275"/>
  <c r="BE158"/>
  <c r="BE199"/>
  <c r="BE334"/>
  <c r="BE116"/>
  <c r="BE252"/>
  <c r="BE282"/>
  <c r="BE309"/>
  <c r="BE350"/>
  <c r="BE367"/>
  <c r="BE386"/>
  <c r="BE401"/>
  <c r="BE433"/>
  <c r="BE141"/>
  <c r="BE149"/>
  <c r="BE247"/>
  <c r="BE264"/>
  <c r="BE305"/>
  <c r="BE318"/>
  <c r="BE392"/>
  <c r="BE415"/>
  <c r="BE424"/>
  <c r="BE436"/>
  <c r="BE464"/>
  <c r="BE207"/>
  <c r="BE223"/>
  <c r="BE241"/>
  <c r="BE257"/>
  <c r="BE381"/>
  <c r="F39"/>
  <c i="1" r="BD56"/>
  <c i="12" r="F36"/>
  <c i="1" r="BC69"/>
  <c i="4" r="F38"/>
  <c i="1" r="BC59"/>
  <c i="6" r="F38"/>
  <c i="1" r="BC62"/>
  <c i="8" r="F39"/>
  <c i="1" r="BD65"/>
  <c i="2" r="J36"/>
  <c i="1" r="AW56"/>
  <c i="11" r="J36"/>
  <c i="1" r="AW68"/>
  <c i="5" r="F38"/>
  <c i="1" r="BC60"/>
  <c i="9" r="F37"/>
  <c i="1" r="BB66"/>
  <c i="12" r="F34"/>
  <c i="1" r="BA69"/>
  <c i="3" r="F39"/>
  <c i="1" r="BD57"/>
  <c i="3" r="J36"/>
  <c i="1" r="AW57"/>
  <c i="3" r="F37"/>
  <c i="1" r="BB57"/>
  <c i="8" r="F37"/>
  <c i="1" r="BB65"/>
  <c r="AS54"/>
  <c i="4" r="F37"/>
  <c i="1" r="BB59"/>
  <c i="8" r="J36"/>
  <c i="1" r="AW65"/>
  <c i="10" r="F36"/>
  <c i="1" r="BA67"/>
  <c i="11" r="F39"/>
  <c i="1" r="BD68"/>
  <c i="6" r="F37"/>
  <c i="1" r="BB62"/>
  <c i="8" r="F38"/>
  <c i="1" r="BC65"/>
  <c i="2" r="F38"/>
  <c i="1" r="BC56"/>
  <c i="10" r="F38"/>
  <c i="1" r="BC67"/>
  <c i="6" r="F39"/>
  <c i="1" r="BD62"/>
  <c i="10" r="J36"/>
  <c i="1" r="AW67"/>
  <c i="3" r="F38"/>
  <c i="1" r="BC57"/>
  <c i="4" r="J36"/>
  <c i="1" r="AW59"/>
  <c i="7" r="F37"/>
  <c i="1" r="BB63"/>
  <c i="10" r="F37"/>
  <c i="1" r="BB67"/>
  <c i="3" r="F36"/>
  <c i="1" r="BA57"/>
  <c i="12" r="F37"/>
  <c i="1" r="BD69"/>
  <c i="4" r="F36"/>
  <c i="1" r="BA59"/>
  <c i="6" r="J36"/>
  <c i="1" r="AW62"/>
  <c i="8" r="F36"/>
  <c i="1" r="BA65"/>
  <c i="2" r="F37"/>
  <c i="1" r="BB56"/>
  <c i="8" r="J32"/>
  <c i="10" r="F39"/>
  <c i="1" r="BD67"/>
  <c i="5" r="F39"/>
  <c i="1" r="BD60"/>
  <c i="12" r="J34"/>
  <c i="1" r="AW69"/>
  <c i="6" r="F36"/>
  <c i="1" r="BA62"/>
  <c i="9" r="F36"/>
  <c i="1" r="BA66"/>
  <c i="11" r="F37"/>
  <c i="1" r="BB68"/>
  <c i="5" r="F37"/>
  <c i="1" r="BB60"/>
  <c i="7" r="F38"/>
  <c i="1" r="BC63"/>
  <c i="9" r="J36"/>
  <c i="1" r="AW66"/>
  <c i="11" r="F38"/>
  <c i="1" r="BC68"/>
  <c i="5" r="F36"/>
  <c i="1" r="BA60"/>
  <c i="7" r="F39"/>
  <c i="1" r="BD63"/>
  <c i="9" r="F38"/>
  <c i="1" r="BC66"/>
  <c i="12" r="F35"/>
  <c i="1" r="BB69"/>
  <c i="4" r="F39"/>
  <c i="1" r="BD59"/>
  <c i="7" r="J36"/>
  <c i="1" r="AW63"/>
  <c i="11" r="F36"/>
  <c i="1" r="BA68"/>
  <c i="2" r="F36"/>
  <c i="1" r="BA56"/>
  <c i="7" r="F36"/>
  <c i="1" r="BA63"/>
  <c i="9" r="F39"/>
  <c i="1" r="BD66"/>
  <c i="12" l="1" r="R86"/>
  <c r="R85"/>
  <c i="3" r="T107"/>
  <c i="4" r="R113"/>
  <c r="R92"/>
  <c i="12" r="T86"/>
  <c r="T85"/>
  <c i="3" r="R107"/>
  <c r="P107"/>
  <c i="10" r="BK94"/>
  <c r="J94"/>
  <c r="J63"/>
  <c i="7" r="P129"/>
  <c r="P93"/>
  <c i="1" r="AU63"/>
  <c i="5" r="R129"/>
  <c r="R93"/>
  <c i="10" r="R94"/>
  <c i="9" r="T90"/>
  <c i="11" r="P96"/>
  <c r="P95"/>
  <c r="P94"/>
  <c i="1" r="AU68"/>
  <c i="9" r="R90"/>
  <c i="2" r="T105"/>
  <c r="T104"/>
  <c r="R104"/>
  <c i="10" r="T94"/>
  <c i="9" r="P90"/>
  <c i="1" r="AU66"/>
  <c i="10" r="P94"/>
  <c i="1" r="AU67"/>
  <c i="6" r="BK125"/>
  <c r="J125"/>
  <c r="J66"/>
  <c i="2" r="P105"/>
  <c r="P104"/>
  <c i="1" r="AU56"/>
  <c i="6" r="T125"/>
  <c r="T95"/>
  <c i="5" r="BK129"/>
  <c r="J129"/>
  <c r="J69"/>
  <c i="3" r="R465"/>
  <c r="R106"/>
  <c i="11" r="R96"/>
  <c r="R95"/>
  <c r="R94"/>
  <c i="6" r="R125"/>
  <c r="R95"/>
  <c i="7" r="BK129"/>
  <c r="J129"/>
  <c r="J69"/>
  <c i="3" r="P465"/>
  <c r="P106"/>
  <c i="1" r="AU57"/>
  <c i="7" r="T129"/>
  <c r="T93"/>
  <c i="2" r="BK105"/>
  <c r="J105"/>
  <c r="J64"/>
  <c i="3" r="T465"/>
  <c r="T106"/>
  <c i="11" r="T96"/>
  <c r="T95"/>
  <c r="T94"/>
  <c i="6" r="P125"/>
  <c r="P95"/>
  <c i="1" r="AU62"/>
  <c i="5" r="P129"/>
  <c r="P93"/>
  <c i="1" r="AU60"/>
  <c i="12" r="BK86"/>
  <c r="J86"/>
  <c r="J60"/>
  <c i="11" r="BK96"/>
  <c r="BK95"/>
  <c r="BK94"/>
  <c r="J94"/>
  <c i="9" r="BK90"/>
  <c r="J90"/>
  <c i="1" r="AG65"/>
  <c i="8" r="J63"/>
  <c i="7" r="J94"/>
  <c r="J64"/>
  <c i="6" r="BK95"/>
  <c r="J95"/>
  <c i="5" r="BK93"/>
  <c r="J93"/>
  <c r="J63"/>
  <c i="4" r="BK92"/>
  <c r="J92"/>
  <c r="J93"/>
  <c r="J64"/>
  <c i="3" r="BK106"/>
  <c r="J106"/>
  <c r="J63"/>
  <c i="2" r="BK104"/>
  <c r="J104"/>
  <c r="J63"/>
  <c i="4" r="J35"/>
  <c i="1" r="AV59"/>
  <c r="AT59"/>
  <c i="11" r="J35"/>
  <c i="1" r="AV68"/>
  <c r="AT68"/>
  <c i="9" r="F35"/>
  <c i="1" r="AZ66"/>
  <c i="11" r="J32"/>
  <c i="1" r="AG68"/>
  <c r="BA55"/>
  <c r="AW55"/>
  <c i="4" r="F35"/>
  <c i="1" r="AZ59"/>
  <c r="BD61"/>
  <c r="BB61"/>
  <c r="AX61"/>
  <c i="9" r="J35"/>
  <c i="1" r="AV66"/>
  <c r="AT66"/>
  <c i="2" r="F35"/>
  <c i="1" r="AZ56"/>
  <c i="3" r="J35"/>
  <c i="1" r="AV57"/>
  <c r="AT57"/>
  <c i="12" r="J33"/>
  <c i="1" r="AV69"/>
  <c r="AT69"/>
  <c r="BC55"/>
  <c i="5" r="F35"/>
  <c i="1" r="AZ60"/>
  <c i="9" r="J32"/>
  <c i="1" r="AG66"/>
  <c r="BC61"/>
  <c r="AY61"/>
  <c i="6" r="J32"/>
  <c i="1" r="AG62"/>
  <c i="7" r="J35"/>
  <c i="1" r="AV63"/>
  <c r="AT63"/>
  <c r="BB55"/>
  <c r="AX55"/>
  <c r="BA58"/>
  <c r="AW58"/>
  <c i="5" r="J35"/>
  <c i="1" r="AV60"/>
  <c r="AT60"/>
  <c i="11" r="F35"/>
  <c i="1" r="AZ68"/>
  <c r="AU58"/>
  <c i="8" r="F35"/>
  <c i="1" r="AZ65"/>
  <c r="BD55"/>
  <c r="BC64"/>
  <c r="AY64"/>
  <c r="BB64"/>
  <c r="AX64"/>
  <c r="BB58"/>
  <c r="AX58"/>
  <c i="8" r="J35"/>
  <c i="1" r="AV65"/>
  <c r="AT65"/>
  <c r="AN65"/>
  <c i="10" r="F35"/>
  <c i="1" r="AZ67"/>
  <c r="BC58"/>
  <c r="AY58"/>
  <c r="BD58"/>
  <c r="BA61"/>
  <c r="AW61"/>
  <c i="7" r="F35"/>
  <c i="1" r="AZ63"/>
  <c i="12" r="F33"/>
  <c i="1" r="AZ69"/>
  <c i="10" r="J35"/>
  <c i="1" r="AV67"/>
  <c r="AT67"/>
  <c r="BD64"/>
  <c r="BA64"/>
  <c r="AW64"/>
  <c i="4" r="J32"/>
  <c i="1" r="AG59"/>
  <c i="6" r="F35"/>
  <c i="1" r="AZ62"/>
  <c i="2" r="J35"/>
  <c i="1" r="AV56"/>
  <c r="AT56"/>
  <c i="6" r="J35"/>
  <c i="1" r="AV62"/>
  <c r="AT62"/>
  <c i="3" r="F35"/>
  <c i="1" r="AZ57"/>
  <c i="11" l="1" r="J63"/>
  <c r="J96"/>
  <c r="J65"/>
  <c r="J95"/>
  <c r="J64"/>
  <c i="12" r="BK85"/>
  <c r="J85"/>
  <c i="9" r="J63"/>
  <c i="7" r="BK93"/>
  <c r="J93"/>
  <c i="11" r="J41"/>
  <c i="9" r="J41"/>
  <c i="8" r="J41"/>
  <c i="1" r="AN62"/>
  <c i="6" r="J63"/>
  <c r="J41"/>
  <c i="1" r="AN59"/>
  <c i="4" r="J63"/>
  <c r="J41"/>
  <c i="1" r="AN68"/>
  <c r="AN66"/>
  <c i="12" r="J30"/>
  <c i="1" r="AG69"/>
  <c i="7" r="J32"/>
  <c i="1" r="AG63"/>
  <c r="AG61"/>
  <c i="5" r="J32"/>
  <c i="1" r="AG60"/>
  <c r="AN60"/>
  <c i="2" r="J32"/>
  <c i="1" r="AG56"/>
  <c r="BB54"/>
  <c r="W31"/>
  <c r="BD54"/>
  <c r="W33"/>
  <c r="AZ64"/>
  <c r="AV64"/>
  <c r="AT64"/>
  <c r="AU61"/>
  <c r="AZ55"/>
  <c r="AZ58"/>
  <c r="AV58"/>
  <c r="AT58"/>
  <c r="BA54"/>
  <c r="AW54"/>
  <c r="AK30"/>
  <c i="3" r="J32"/>
  <c i="1" r="AG57"/>
  <c r="AN57"/>
  <c r="AU64"/>
  <c r="AU55"/>
  <c r="AU54"/>
  <c r="AY55"/>
  <c i="10" r="J32"/>
  <c i="1" r="AG67"/>
  <c r="AG64"/>
  <c r="BC54"/>
  <c r="AY54"/>
  <c r="AZ61"/>
  <c r="AV61"/>
  <c r="AT61"/>
  <c r="AN61"/>
  <c i="12" l="1" r="J39"/>
  <c i="7" r="J41"/>
  <c i="10" r="J41"/>
  <c i="7" r="J63"/>
  <c i="12" r="J59"/>
  <c i="5" r="J41"/>
  <c i="3" r="J41"/>
  <c i="2" r="J41"/>
  <c i="1" r="AN56"/>
  <c r="AN63"/>
  <c r="AN67"/>
  <c r="AN69"/>
  <c r="AN64"/>
  <c r="AV55"/>
  <c r="AT55"/>
  <c r="AG58"/>
  <c r="AN58"/>
  <c r="AX54"/>
  <c r="W32"/>
  <c r="AZ54"/>
  <c r="W29"/>
  <c r="AG55"/>
  <c r="W30"/>
  <c l="1" r="AN55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<sst xmlns="http://schemas.openxmlformats.org/spreadsheetml/2006/main">
  <si>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</si>
  <si>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</si>
  <si>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</si>
  <si>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</si>
  <si>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</si>
  <si>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{9abc37ec-72c5-41a0-89bc-93b6d731751d}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</si>
  <si>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</si>
  <si>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</si>
  <si>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</si>
  <si>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</si>
  <si>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</si>
  <si>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</si>
  <si>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</si>
  <si>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</si>
  <si>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2024-058-1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</si>
  <si>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</si>
  <si>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</si>
  <si>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RECEPCE, SPOLEČENSKÝ SÁL A DENNÍ MÍSTNOST</t>
  </si>
  <si>
    <t>KSO:</t>
  </si>
  <si>
    <t/>
  </si>
  <si>
    <t>CC-CZ:</t>
  </si>
  <si>
    <t>Místo:</t>
  </si>
  <si>
    <t>Oblastní muzeum Praha - východ</t>
  </si>
  <si>
    <t>Datum:</t>
  </si>
  <si>
    <t>5. 12. 2024</t>
  </si>
  <si>
    <t>Zadavatel:</t>
  </si>
  <si>
    <t>IČ:</t>
  </si>
  <si>
    <t>Oblastní muzeum,Masarykovo náměstí 97,Brandýs n.L.</t>
  </si>
  <si>
    <t>DIČ:</t>
  </si>
  <si>
    <t>Uchazeč:</t>
  </si>
  <si>
    <t>Vyplň údaj</t>
  </si>
  <si>
    <t>Projektant:</t>
  </si>
  <si>
    <t>ing. arch. Jiří Sedláček, Kladská 25, Praha 2</t>
  </si>
  <si>
    <t>True</t>
  </si>
  <si>
    <t>Zpracovatel:</t>
  </si>
  <si>
    <t>Ing. Dana Mlejnková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</si>
  <si>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</si>
  <si>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</si>
  <si>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</si>
  <si>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</si>
  <si>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</si>
  <si>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</si>
  <si>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</si>
  <si>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</si>
  <si>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</si>
  <si>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</si>
  <si>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</si>
  <si>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</si>
  <si>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</si>
  <si>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</si>
  <si>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</si>
  <si>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</si>
  <si>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</si>
  <si>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</si>
  <si>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</si>
  <si>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</si>
  <si>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</si>
  <si>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</si>
  <si>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</si>
  <si>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</si>
  <si>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</si>
  <si>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</si>
  <si>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</si>
  <si>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</si>
  <si>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</si>
  <si>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</si>
  <si>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</si>
  <si>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</si>
  <si>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</si>
  <si>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</si>
  <si>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</si>
  <si>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</si>
  <si>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</si>
  <si>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</si>
  <si>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</si>
  <si>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</si>
  <si>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2024-058-01</t>
  </si>
  <si>
    <t>Stavební úpravy - Recepce</t>
  </si>
  <si>
    <t>STA</t>
  </si>
  <si>
    <t>1</t>
  </si>
  <si>
    <t>{56b632de-52e4-4981-bce5-d60e4ac0f4e5}</t>
  </si>
  <si>
    <t>2</t>
  </si>
  <si>
    <t>/</t>
  </si>
  <si>
    <t>2024-058-01-01</t>
  </si>
  <si>
    <t>Stavební úpravy - Recepce- bourací práce</t>
  </si>
  <si>
    <t>Soupis</t>
  </si>
  <si>
    <t>{43b64573-6b8c-4a67-9760-98babea5eda7}</t>
  </si>
  <si>
    <t>2024-058-01-02</t>
  </si>
  <si>
    <t>Stavební úpravy - Recepce- nové kce</t>
  </si>
  <si>
    <t>{88617e70-e265-4582-9599-7342b7a74918}</t>
  </si>
  <si>
    <t>2024-058-02</t>
  </si>
  <si>
    <t>Stavební úpravy - Společenský sál</t>
  </si>
  <si>
    <t>{51a2acdd-4ef8-4e9f-b162-c5f33f9fabf8}</t>
  </si>
  <si>
    <t>2024-058-02-01</t>
  </si>
  <si>
    <t>Stavební úpravy - Společenský sál - bourací práce</t>
  </si>
  <si>
    <t>{f58fbcf8-2777-4828-966a-8e869cedbb82}</t>
  </si>
  <si>
    <t>2024-058-02-02</t>
  </si>
  <si>
    <t>Stavební úpravy - Společenský sál - nové kce</t>
  </si>
  <si>
    <t>{1b0fcfb3-4dea-48bf-bae9-36ff992f6af8}</t>
  </si>
  <si>
    <t>2024-058-03</t>
  </si>
  <si>
    <t>Stavební úpravy - Denní místnost</t>
  </si>
  <si>
    <t>{b1993ece-7a7d-456b-bc4a-5918d2655a51}</t>
  </si>
  <si>
    <t>2024-058-03-01</t>
  </si>
  <si>
    <t>Stavební úpravy - Denní místnost- bourací práce</t>
  </si>
  <si>
    <t>{e14dbfcf-ca09-433a-89b2-d575936d5879}</t>
  </si>
  <si>
    <t>2024-058-03-02</t>
  </si>
  <si>
    <t>Stavební úpravy - Denní místnost- nové kce</t>
  </si>
  <si>
    <t>{5f6df720-f8a1-4b0c-b7f7-ff0bd5a3332d}</t>
  </si>
  <si>
    <t>2024-058-04</t>
  </si>
  <si>
    <t xml:space="preserve">Profese </t>
  </si>
  <si>
    <t>{182b0aae-771e-4a1c-9130-0caa96c4c186}</t>
  </si>
  <si>
    <t>2024-058-04-01</t>
  </si>
  <si>
    <t>Profese - silnoproud</t>
  </si>
  <si>
    <t>{25debf46-e7cd-4860-8042-990f89428589}</t>
  </si>
  <si>
    <t>2024-058-04-02</t>
  </si>
  <si>
    <t>Profese - slaboproud</t>
  </si>
  <si>
    <t>{01440624-a61b-4901-b795-a07f73a095aa}</t>
  </si>
  <si>
    <t>2024-058-04-03</t>
  </si>
  <si>
    <t>Profese - MaR</t>
  </si>
  <si>
    <t>{140380fa-d2c9-4b45-a338-4c2d693de2f1}</t>
  </si>
  <si>
    <t>2024-058-04-04</t>
  </si>
  <si>
    <t>Profese - UT</t>
  </si>
  <si>
    <t>{a6c519e7-ab67-44ac-a171-416376317d8a}</t>
  </si>
  <si>
    <t>2024-058-05</t>
  </si>
  <si>
    <t>VRN- vedlejší rozpočtové náklady</t>
  </si>
  <si>
    <t>{6f672799-b70f-4558-9457-98dbce129d09}</t>
  </si>
  <si>
    <t>KRYCÍ LIST SOUPISU PRACÍ</t>
  </si>
  <si>
    <t>Objekt:</t>
  </si>
  <si>
    <t>2024-058-01 - Stavební úpravy - Recepce</t>
  </si>
  <si>
    <t>Soupis:</t>
  </si>
  <si>
    <t>2024-058-01-01 - Stavební úpravy - Recepce- bourací práce</t>
  </si>
  <si>
    <t xml:space="preserve">Zpracováno dle metodiky ÚRS s maximálním zatříděním položek (popisu činností) dle Třídníku stavebních konstrukcí a prací. Použita databáze směrných cen 2024/I. Položky, které databáze neobsahuje, oceněny dle brutto ceníků příslušných dodavatelů. Veškeré názvy jednotlivých zařízení jsou uvedeny pouze pro určení technické úrovně a provozních parametrů. Ve všech případech lze použít i jiná než navržená zařízení, která mají podobnou nebo minimálně stejnou kvalitu, účinnost a výkon, parametry použití, ev. hlučnost (která bezpodmínečně splňuje platné hygienické normy).  Celková množství u jednotlivých položek (kusy, metry) byla odměřena a sečtena ručně a digitálně z výkresů.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</si>
  <si>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</si>
  <si>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</si>
  <si>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</si>
  <si>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</si>
  <si>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</si>
  <si>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12 - Zemní práce - odkopávky a prokopávky</t>
  </si>
  <si>
    <t xml:space="preserve">    16 - Zemní práce - přemístění výkopku</t>
  </si>
  <si>
    <t xml:space="preserve">    17 - Zemní práce - konstrukce ze zemin</t>
  </si>
  <si>
    <t xml:space="preserve">    94 - Lešení a stavební výtahy</t>
  </si>
  <si>
    <t xml:space="preserve">    98 - Demolice a sanace</t>
  </si>
  <si>
    <t xml:space="preserve">    96 - Bourání konstrukcí</t>
  </si>
  <si>
    <t xml:space="preserve">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</si>
  <si>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</si>
  <si>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</si>
  <si>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</si>
  <si>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</si>
  <si>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</si>
  <si>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</si>
  <si>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</si>
  <si>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766 - Konstrukce truhlářské</t>
  </si>
  <si>
    <t xml:space="preserve">    767 - Konstrukce zámečnické</t>
  </si>
  <si>
    <t xml:space="preserve">    772 - Podlahy z kamene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</si>
  <si>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</si>
  <si>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</si>
  <si>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</si>
  <si>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</si>
  <si>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</si>
  <si>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</si>
  <si>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</si>
  <si>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</si>
  <si>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</si>
  <si>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</si>
  <si>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</si>
  <si>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</si>
  <si>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</si>
  <si>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</si>
  <si>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</si>
  <si>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</si>
  <si>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</si>
  <si>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 - odkopávky a prokopávky</t>
  </si>
  <si>
    <t>K</t>
  </si>
  <si>
    <t>122211101</t>
  </si>
  <si>
    <t>Odkopávky a prokopávky ručně zapažené i nezapažené v hornině třídy těžitelnosti I skupiny 3</t>
  </si>
  <si>
    <t>m3</t>
  </si>
  <si>
    <t>CS ÚRS 2024 01</t>
  </si>
  <si>
    <t>4</t>
  </si>
  <si>
    <t>-1347176013</t>
  </si>
  <si>
    <t>Online PSC</t>
  </si>
  <si>
    <t>https://podminky.urs.cz/item/CS_URS_2024_01/122211101</t>
  </si>
  <si>
    <t>VV</t>
  </si>
  <si>
    <t>bourací/19</t>
  </si>
  <si>
    <t>recepce-přípojka voda</t>
  </si>
  <si>
    <t>odkopávka- ruční - výkop k původnímu potrubí vodovodu- předpoklad uložení v hl. cca. 0,3 pod základovou deskou d. /13,75/m š. výkopu cca./0,5/m</t>
  </si>
  <si>
    <t>13,75*0,5*0,25</t>
  </si>
  <si>
    <t xml:space="preserve">tzn.  Na úroveň -nová skladba -0,36 + odstranění podklad kamenivo cca. /100/mm=-0,46m + odkopávka cca.0,25m</t>
  </si>
  <si>
    <t>Součet</t>
  </si>
  <si>
    <t>16</t>
  </si>
  <si>
    <t>Zemní práce - přemístění výkopku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</si>
  <si>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</si>
  <si>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</si>
  <si>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591996209</t>
  </si>
  <si>
    <t>https://podminky.urs.cz/item/CS_URS_2024_01/162211311</t>
  </si>
  <si>
    <t>3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</si>
  <si>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</si>
  <si>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</si>
  <si>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990021596</t>
  </si>
  <si>
    <t>https://podminky.urs.cz/item/CS_URS_2024_01/162211319</t>
  </si>
  <si>
    <t>1,719*2 'Přepočtené koeficientem množství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</si>
  <si>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</si>
  <si>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</si>
  <si>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-686206979</t>
  </si>
  <si>
    <t>https://podminky.urs.cz/item/CS_URS_2024_01/162751117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</si>
  <si>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</si>
  <si>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</si>
  <si>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</si>
  <si>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1149811195</t>
  </si>
  <si>
    <t>https://podminky.urs.cz/item/CS_URS_2024_01/162751119</t>
  </si>
  <si>
    <t>6</t>
  </si>
  <si>
    <t>167111101</t>
  </si>
  <si>
    <t>Nakládání, skládání a překládání neulehlého výkopku nebo sypaniny ručně nakládání, z hornin třídy těžitelnosti I, skupiny 1 až 3</t>
  </si>
  <si>
    <t>1640196334</t>
  </si>
  <si>
    <t>https://podminky.urs.cz/item/CS_URS_2024_01/167111101</t>
  </si>
  <si>
    <t>17</t>
  </si>
  <si>
    <t>Zemní práce - konstrukce ze zemin</t>
  </si>
  <si>
    <t>7</t>
  </si>
  <si>
    <t>171201221</t>
  </si>
  <si>
    <t>Poplatek za uložení stavebního odpadu na skládce (skládkovné) zeminy a kamení zatříděného do Katalogu odpadů pod kódem 17 05 04</t>
  </si>
  <si>
    <t>t</t>
  </si>
  <si>
    <t>900968702</t>
  </si>
  <si>
    <t>https://podminky.urs.cz/item/CS_URS_2024_01/171201221</t>
  </si>
  <si>
    <t>13,75*0,5*0,25*1,8</t>
  </si>
  <si>
    <t>8</t>
  </si>
  <si>
    <t>171251201</t>
  </si>
  <si>
    <t>Uložení sypaniny na skládky nebo meziskládky bez hutnění s upravením uložené sypaniny do předepsaného tvaru</t>
  </si>
  <si>
    <t>-1609507559</t>
  </si>
  <si>
    <t>https://podminky.urs.cz/item/CS_URS_2024_01/171251201</t>
  </si>
  <si>
    <t>94</t>
  </si>
  <si>
    <t>Lešení a stavební výtahy</t>
  </si>
  <si>
    <t>9</t>
  </si>
  <si>
    <t>949101112</t>
  </si>
  <si>
    <t>Lešení pomocné pracovní pro objekty pozemních staveb pro zatížení do 150 kg/m2, o výšce lešeňové podlahy přes 1,9 do 3,5 m</t>
  </si>
  <si>
    <t>m2</t>
  </si>
  <si>
    <t>-1616794661</t>
  </si>
  <si>
    <t>https://podminky.urs.cz/item/CS_URS_2024_01/949101112</t>
  </si>
  <si>
    <t>bourací/21</t>
  </si>
  <si>
    <t>recepce</t>
  </si>
  <si>
    <t>pomocné lešení</t>
  </si>
  <si>
    <t>72,8</t>
  </si>
  <si>
    <t>98</t>
  </si>
  <si>
    <t>Demolice a sanace</t>
  </si>
  <si>
    <t>10</t>
  </si>
  <si>
    <t>985131311</t>
  </si>
  <si>
    <t>Očištění ploch stěn, rubu kleneb a podlah ruční dočištění ocelovými kartáči</t>
  </si>
  <si>
    <t>1857775363</t>
  </si>
  <si>
    <t>https://podminky.urs.cz/item/CS_URS_2024_01/985131311</t>
  </si>
  <si>
    <t>bourací/23</t>
  </si>
  <si>
    <t>očištění obvodových základů</t>
  </si>
  <si>
    <t>(4,97+7,43+5,83+1,78+1,63)*0,36</t>
  </si>
  <si>
    <t>96</t>
  </si>
  <si>
    <t>Bourání konstrukcí</t>
  </si>
  <si>
    <t>11</t>
  </si>
  <si>
    <t>961055111</t>
  </si>
  <si>
    <t>Bourání základů z betonu železového</t>
  </si>
  <si>
    <t>-1993325509</t>
  </si>
  <si>
    <t>https://podminky.urs.cz/item/CS_URS_2024_01/961055111</t>
  </si>
  <si>
    <t>bourací/16</t>
  </si>
  <si>
    <t>recepce-podlaha</t>
  </si>
  <si>
    <t>vybourání podbetonu- podkladní beton tl/150/mm - mínus kanály</t>
  </si>
  <si>
    <t>(72,8-(5,35*0,7)-(5,1*0,7))*0,15</t>
  </si>
  <si>
    <t>965042141</t>
  </si>
  <si>
    <t>Bourání mazanin betonových nebo z litého asfaltu tl. do 100 mm, plochy přes 4 m2</t>
  </si>
  <si>
    <t>1154822200</t>
  </si>
  <si>
    <t>https://podminky.urs.cz/item/CS_URS_2024_01/965042141</t>
  </si>
  <si>
    <t>bourací/14</t>
  </si>
  <si>
    <t>vybourání betonové mazaniny tl/80/mm</t>
  </si>
  <si>
    <t>72,8*0,08</t>
  </si>
  <si>
    <t>13</t>
  </si>
  <si>
    <t>965082933</t>
  </si>
  <si>
    <t>Odstranění násypu pod podlahami nebo ochranného násypu na střechách tl. do 200 mm, plochy přes 2 m2</t>
  </si>
  <si>
    <t>1739275235</t>
  </si>
  <si>
    <t>https://podminky.urs.cz/item/CS_URS_2024_01/965082933</t>
  </si>
  <si>
    <t>bourací/17</t>
  </si>
  <si>
    <t>odstranění podkladu- štěrk-kamenivo - pod betovou deskou¨tl/55+100/mm - mínus kanály</t>
  </si>
  <si>
    <t>(72,8-(5,35*0,7)-(5,1*0,7))*0,155</t>
  </si>
  <si>
    <t>14</t>
  </si>
  <si>
    <t>968062559</t>
  </si>
  <si>
    <t>Vybourání dřevěných rámů oken s křídly, dveřních zárubní, vrat, stěn, ostění nebo obkladů vrat, plochy přes 5 m2</t>
  </si>
  <si>
    <t>-203838773</t>
  </si>
  <si>
    <t>https://podminky.urs.cz/item/CS_URS_2024_01/968062559</t>
  </si>
  <si>
    <t>bourací/32</t>
  </si>
  <si>
    <t>vybourání dřevěných vrat-/3100*2280 + pevná část v./1540/mm š./3100/</t>
  </si>
  <si>
    <t>3,1*2,28</t>
  </si>
  <si>
    <t>3,14*1,55*1,55*0,5</t>
  </si>
  <si>
    <t>15</t>
  </si>
  <si>
    <t>969031111</t>
  </si>
  <si>
    <t>Vybourání vnitřního potrubí včetně vysekání drážky ocelového do DN 50</t>
  </si>
  <si>
    <t>m</t>
  </si>
  <si>
    <t>-2096891833</t>
  </si>
  <si>
    <t>https://podminky.urs.cz/item/CS_URS_2024_01/969031111</t>
  </si>
  <si>
    <t>bourací/33</t>
  </si>
  <si>
    <t>vybourání vnitřního potrubí- stáv.vodovodní přípojka</t>
  </si>
  <si>
    <t>13,75</t>
  </si>
  <si>
    <t>ve výkopu</t>
  </si>
  <si>
    <t>97</t>
  </si>
  <si>
    <t>Prorážení otvorů a ostatní bourací práce</t>
  </si>
  <si>
    <t>973031325</t>
  </si>
  <si>
    <t>Vysekání výklenků nebo kapes ve zdivu z cihel na maltu vápennou nebo vápenocementovou kapes, plochy do 0,10 m2, hl. do 300 mm</t>
  </si>
  <si>
    <t>kus</t>
  </si>
  <si>
    <t>162967602</t>
  </si>
  <si>
    <t>https://podminky.urs.cz/item/CS_URS_2024_01/973031325</t>
  </si>
  <si>
    <t>bourací/6</t>
  </si>
  <si>
    <t>vysekání kapes pro nosníky /150*270/</t>
  </si>
  <si>
    <t>997</t>
  </si>
  <si>
    <t>Přesun sutě</t>
  </si>
  <si>
    <t>997013151</t>
  </si>
  <si>
    <t>Vnitrostaveništní doprava suti a vybouraných hmot vodorovně do 50 m s naložením s omezením mechanizace pro budovy a haly výšky do 6 m</t>
  </si>
  <si>
    <t>1097718198</t>
  </si>
  <si>
    <t>https://podminky.urs.cz/item/CS_URS_2024_01/997013151</t>
  </si>
  <si>
    <t>18</t>
  </si>
  <si>
    <t>997013501</t>
  </si>
  <si>
    <t>Odvoz suti a vybouraných hmot na skládku nebo meziskládku se složením, na vzdálenost do 1 km</t>
  </si>
  <si>
    <t>1316164489</t>
  </si>
  <si>
    <t>https://podminky.urs.cz/item/CS_URS_2024_01/997013501</t>
  </si>
  <si>
    <t>19</t>
  </si>
  <si>
    <t>997013509</t>
  </si>
  <si>
    <t>Odvoz suti a vybouraných hmot na skládku nebo meziskládku se složením, na vzdálenost Příplatek k ceně za každý další započatý 1 km přes 1 km</t>
  </si>
  <si>
    <t>844367068</t>
  </si>
  <si>
    <t>https://podminky.urs.cz/item/CS_URS_2024_01/997013509</t>
  </si>
  <si>
    <t>20</t>
  </si>
  <si>
    <t>997013601</t>
  </si>
  <si>
    <t>Poplatek za uložení stavebního odpadu na skládce (skládkovné) z prostého betonu zatříděného do Katalogu odpadů pod kódem 17 01 01</t>
  </si>
  <si>
    <t>-1702442953</t>
  </si>
  <si>
    <t>https://podminky.urs.cz/item/CS_URS_2024_01/997013601</t>
  </si>
  <si>
    <t>12,813</t>
  </si>
  <si>
    <t>997013602</t>
  </si>
  <si>
    <t>Poplatek za uložení stavebního odpadu na skládce (skládkovné) z armovaného betonu zatříděného do Katalogu odpadů pod kódem 17 01 01</t>
  </si>
  <si>
    <t>1768701205</t>
  </si>
  <si>
    <t>https://podminky.urs.cz/item/CS_URS_2024_01/997013602</t>
  </si>
  <si>
    <t>23,575</t>
  </si>
  <si>
    <t>22</t>
  </si>
  <si>
    <t>997013603</t>
  </si>
  <si>
    <t>Poplatek za uložení stavebního odpadu na skládce (skládkovné) cihelného zatříděného do Katalogu odpadů pod kódem 17 01 02</t>
  </si>
  <si>
    <t>-1809469272</t>
  </si>
  <si>
    <t>https://podminky.urs.cz/item/CS_URS_2024_01/997013603</t>
  </si>
  <si>
    <t>0,124</t>
  </si>
  <si>
    <t>Oškrabání malby v místnostech výšky přes 3,80 do 5,00 m</t>
  </si>
  <si>
    <t>0,080</t>
  </si>
  <si>
    <t>23</t>
  </si>
  <si>
    <t>997013631</t>
  </si>
  <si>
    <t>Poplatek za uložení stavebního odpadu na skládce (skládkovné) směsného stavebního a demoličního zatříděného do Katalogu odpadů pod kódem 17 09 04</t>
  </si>
  <si>
    <t>1257540361</t>
  </si>
  <si>
    <t>https://podminky.urs.cz/item/CS_URS_2024_01/997013631</t>
  </si>
  <si>
    <t>0,096</t>
  </si>
  <si>
    <t>Demontáž svítidel bez zachování funkčnosti (do suti) interiérových se standardní paticí (E27, T5, GU10) nebo integrovaným zdrojem LED přisazených, plo</t>
  </si>
  <si>
    <t>0,027</t>
  </si>
  <si>
    <t>Demontáž prvků EPS hlásiče automatického bodového</t>
  </si>
  <si>
    <t>Demontáž stěn a příček rámových zasklených z hliníkových nebo ocelových profilů vnitřních do 6 m2prosklené dveře jednokř.vč. nerezového portálu</t>
  </si>
  <si>
    <t>0,127</t>
  </si>
  <si>
    <t>24</t>
  </si>
  <si>
    <t>997013655</t>
  </si>
  <si>
    <t>-101251815</t>
  </si>
  <si>
    <t>https://podminky.urs.cz/item/CS_URS_2024_01/997013655</t>
  </si>
  <si>
    <t>14,210</t>
  </si>
  <si>
    <t>Demontáž dlažby z kamene do suti z měkkých kamenů kladených do malty</t>
  </si>
  <si>
    <t>8,441</t>
  </si>
  <si>
    <t>25</t>
  </si>
  <si>
    <t>997013811</t>
  </si>
  <si>
    <t>Poplatek za uložení stavebního odpadu na skládce (skládkovné) dřevěného zatříděného do Katalogu odpadů pod kódem 17 02 01</t>
  </si>
  <si>
    <t>1263531119</t>
  </si>
  <si>
    <t>https://podminky.urs.cz/item/CS_URS_2024_01/997013811</t>
  </si>
  <si>
    <t>0,564</t>
  </si>
  <si>
    <t>Demontáž vrat s demontáží kování, plochy přes 8 m2</t>
  </si>
  <si>
    <t>0,369</t>
  </si>
  <si>
    <t>Demontáž schodů celodřevěných samonosných</t>
  </si>
  <si>
    <t>0,169</t>
  </si>
  <si>
    <t>Ostatní práce vyvěšení nebo zavěšení křídel dřevěných dveřních, plochy přes 2 m2</t>
  </si>
  <si>
    <t>0,196</t>
  </si>
  <si>
    <t>Ostatní práce vyvěšení nebo zavěšení křídel dřevěných vratových, plochy do 4 m2</t>
  </si>
  <si>
    <t>0,133</t>
  </si>
  <si>
    <t xml:space="preserve">Likvidace  nábytku - odvoz - odpad  ( skříňka a stolek)- odhad hmotnosti bude upřesněno dle skutečnosti</t>
  </si>
  <si>
    <t>0,176</t>
  </si>
  <si>
    <t>Demontáž a likvidace nábytku - odvoz- odpad - prodejní pult- odhad hmotnosti bude upřesněno dle skutečnosti</t>
  </si>
  <si>
    <t>0,150</t>
  </si>
  <si>
    <t>26</t>
  </si>
  <si>
    <t>997013814</t>
  </si>
  <si>
    <t>Poplatek za uložení stavebního odpadu na skládce (skládkovné) z izolačních materiálů zatříděného do Katalogu odpadů pod kódem 17 06 04</t>
  </si>
  <si>
    <t>1958039573</t>
  </si>
  <si>
    <t>https://podminky.urs.cz/item/CS_URS_2024_01/997013814</t>
  </si>
  <si>
    <t>Odstranění izolace proti zemní vlhkosti na ploše vodorovné V</t>
  </si>
  <si>
    <t>0,291</t>
  </si>
  <si>
    <t>998</t>
  </si>
  <si>
    <t>Přesun hmot</t>
  </si>
  <si>
    <t>27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</si>
  <si>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</si>
  <si>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</si>
  <si>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-194981412</t>
  </si>
  <si>
    <t>https://podminky.urs.cz/item/CS_URS_2024_01/998018001</t>
  </si>
  <si>
    <t>PSV</t>
  </si>
  <si>
    <t>Práce a dodávky PSV</t>
  </si>
  <si>
    <t>711</t>
  </si>
  <si>
    <t>Izolace proti vodě, vlhkosti a plynům</t>
  </si>
  <si>
    <t>28</t>
  </si>
  <si>
    <t>711131811</t>
  </si>
  <si>
    <t>461916315</t>
  </si>
  <si>
    <t>https://podminky.urs.cz/item/CS_URS_2024_01/711131811</t>
  </si>
  <si>
    <t>bourací/15</t>
  </si>
  <si>
    <t>odstranění hydroizolace /5/mm</t>
  </si>
  <si>
    <t>741</t>
  </si>
  <si>
    <t>Elektroinstalace - silnoproud</t>
  </si>
  <si>
    <t>29</t>
  </si>
  <si>
    <t>741371845</t>
  </si>
  <si>
    <t>Demontáž svítidel bez zachování funkčnosti (do suti) interiérových se standardní paticí (E27, T5, GU10) nebo integrovaným zdrojem LED přisazených, ploše nástěnných přes 0,09 do 0,36 m2</t>
  </si>
  <si>
    <t>234289999</t>
  </si>
  <si>
    <t>https://podminky.urs.cz/item/CS_URS_2024_01/741371845</t>
  </si>
  <si>
    <t>bourací/2</t>
  </si>
  <si>
    <t>demontáž svítidel</t>
  </si>
  <si>
    <t>technická místnost</t>
  </si>
  <si>
    <t>Mezisoučet</t>
  </si>
  <si>
    <t>bourací/4</t>
  </si>
  <si>
    <t>742</t>
  </si>
  <si>
    <t>Elektroinstalace - slaboproud</t>
  </si>
  <si>
    <t>30</t>
  </si>
  <si>
    <t>742210821</t>
  </si>
  <si>
    <t>709846635</t>
  </si>
  <si>
    <t>https://podminky.urs.cz/item/CS_URS_2024_01/742210821</t>
  </si>
  <si>
    <t>bourací/3</t>
  </si>
  <si>
    <t>demontáž čidel</t>
  </si>
  <si>
    <t>bourací/5</t>
  </si>
  <si>
    <t>762</t>
  </si>
  <si>
    <t>Konstrukce tesařské</t>
  </si>
  <si>
    <t>31</t>
  </si>
  <si>
    <t>762631803</t>
  </si>
  <si>
    <t>-1926091863</t>
  </si>
  <si>
    <t>https://podminky.urs.cz/item/CS_URS_2024_01/762631803</t>
  </si>
  <si>
    <t>766</t>
  </si>
  <si>
    <t>Konstrukce truhlářské</t>
  </si>
  <si>
    <t>32</t>
  </si>
  <si>
    <t>766221811</t>
  </si>
  <si>
    <t>1620284166</t>
  </si>
  <si>
    <t>https://podminky.urs.cz/item/CS_URS_2024_01/766221811</t>
  </si>
  <si>
    <t>bourací/12</t>
  </si>
  <si>
    <t>odstranění stáv. Dřevěného schodu d./1,5/m š./0,36/</t>
  </si>
  <si>
    <t>1,5</t>
  </si>
  <si>
    <t>33</t>
  </si>
  <si>
    <t>766691915</t>
  </si>
  <si>
    <t>-37001800</t>
  </si>
  <si>
    <t>https://podminky.urs.cz/item/CS_URS_2024_01/766691915</t>
  </si>
  <si>
    <t>bourací/18</t>
  </si>
  <si>
    <t>recepce-dveře</t>
  </si>
  <si>
    <t>vysazení dveří - křídla</t>
  </si>
  <si>
    <t>34</t>
  </si>
  <si>
    <t>766691917</t>
  </si>
  <si>
    <t>1656589839</t>
  </si>
  <si>
    <t>https://podminky.urs.cz/item/CS_URS_2024_01/766691917</t>
  </si>
  <si>
    <t>35</t>
  </si>
  <si>
    <t>76682581.R1</t>
  </si>
  <si>
    <t>Likvidace nábytku - odvoz - odpad ( skříňka a stolek)- odhad hmotnosti bude upřesněno dle skutečnosti</t>
  </si>
  <si>
    <t>1551303388</t>
  </si>
  <si>
    <t>likvidace - odvoz na skládku</t>
  </si>
  <si>
    <t>skříňka 1,2 x 0,4 x 2 m a stolek 1 x 0,6 x 0,8 m</t>
  </si>
  <si>
    <t>36</t>
  </si>
  <si>
    <t>76682581.R2</t>
  </si>
  <si>
    <t>1295217395</t>
  </si>
  <si>
    <t xml:space="preserve">prodejní pult 4 m, š= 60 cv, v= 1 m </t>
  </si>
  <si>
    <t>767</t>
  </si>
  <si>
    <t>Konstrukce zámečnické</t>
  </si>
  <si>
    <t>37</t>
  </si>
  <si>
    <t>767114811</t>
  </si>
  <si>
    <t>1888506673</t>
  </si>
  <si>
    <t>https://podminky.urs.cz/item/CS_URS_2024_01/767114811</t>
  </si>
  <si>
    <t>bourací/1</t>
  </si>
  <si>
    <t>demontovat prosklené dveře jednokř.- stěna/1,35*2,35/vč. nerezového portálu</t>
  </si>
  <si>
    <t>1,35*2,35</t>
  </si>
  <si>
    <t>do technické místnosti</t>
  </si>
  <si>
    <t>772</t>
  </si>
  <si>
    <t>Podlahy z kamene</t>
  </si>
  <si>
    <t>38</t>
  </si>
  <si>
    <t>772521811</t>
  </si>
  <si>
    <t>924240642</t>
  </si>
  <si>
    <t>https://podminky.urs.cz/item/CS_URS_2024_01/772521811</t>
  </si>
  <si>
    <t>bourací/13</t>
  </si>
  <si>
    <t xml:space="preserve">vybourání kamenné dlažby-pískovec  tl/40/ v maltě /30/m</t>
  </si>
  <si>
    <t>mínus dlažba která bude zpětně využita</t>
  </si>
  <si>
    <t>((4,97*0,6)+(7,43*0,6)+(14,18*0,6))*-1</t>
  </si>
  <si>
    <t>+ rezerva min 10-15%</t>
  </si>
  <si>
    <t>15,948*0,15*-1</t>
  </si>
  <si>
    <t>39</t>
  </si>
  <si>
    <t>772523811</t>
  </si>
  <si>
    <t>Demontáž dlažby z kamene k dalšímu použití z měkkých kamenů kladených do malty</t>
  </si>
  <si>
    <t>-670365737</t>
  </si>
  <si>
    <t>https://podminky.urs.cz/item/CS_URS_2024_01/772523811</t>
  </si>
  <si>
    <t>bourací/22</t>
  </si>
  <si>
    <t>očištění vybourané dlažby-pískovec - bude zpětně využita</t>
  </si>
  <si>
    <t>(4,97*0,6)+(7,43*0,6)+(14,18*0,6)</t>
  </si>
  <si>
    <t>15,948*0,15</t>
  </si>
  <si>
    <t>40</t>
  </si>
  <si>
    <t>772991441</t>
  </si>
  <si>
    <t>Očištění vybouraných kamenných dlažeb k dalšímu použití od malty</t>
  </si>
  <si>
    <t>1917117307</t>
  </si>
  <si>
    <t>https://podminky.urs.cz/item/CS_URS_2024_01/772991441</t>
  </si>
  <si>
    <t>41</t>
  </si>
  <si>
    <t>998772121</t>
  </si>
  <si>
    <t>Přesun hmot pro kamenné dlažby, obklady schodišťových stupňů a soklů stanovený z hmotnosti přesunovaného materiálu vodorovná dopravní vzdálenost do 50 m ruční (bez užití mechanizace) v objektech výšky do 6 m</t>
  </si>
  <si>
    <t>594764041</t>
  </si>
  <si>
    <t>https://podminky.urs.cz/item/CS_URS_2024_01/998772121</t>
  </si>
  <si>
    <t>784</t>
  </si>
  <si>
    <t>Dokončovací práce - malby a tapety</t>
  </si>
  <si>
    <t>42</t>
  </si>
  <si>
    <t>784121003</t>
  </si>
  <si>
    <t>-1638351746</t>
  </si>
  <si>
    <t>https://podminky.urs.cz/item/CS_URS_2024_01/784121003</t>
  </si>
  <si>
    <t>bourací/7</t>
  </si>
  <si>
    <t>oškrabání maleb- stěny</t>
  </si>
  <si>
    <t>(3,5+3,5+2,1+2,1)*3</t>
  </si>
  <si>
    <t>bourací/8</t>
  </si>
  <si>
    <t>oškrabání maleb- strop-cca. klenby</t>
  </si>
  <si>
    <t>3,5*2,7</t>
  </si>
  <si>
    <t>bourací/9</t>
  </si>
  <si>
    <t>oškrabání maleb- čílka</t>
  </si>
  <si>
    <t>1,16*2</t>
  </si>
  <si>
    <t>bourací/10</t>
  </si>
  <si>
    <t>oškrabání maleb- stěny- mínus vrata, mínus dveře- vchod</t>
  </si>
  <si>
    <t>40,75*3-(3*3,65)-(3,1*2,28)-(3,14*1,5*1,5*0,5)</t>
  </si>
  <si>
    <t>bourací/11</t>
  </si>
  <si>
    <t>oškrabání maleb- strop cca. Klenby</t>
  </si>
  <si>
    <t>74,5*1,5</t>
  </si>
  <si>
    <t>43</t>
  </si>
  <si>
    <t>784121013</t>
  </si>
  <si>
    <t>Rozmývání podkladu po oškrabání malby v místnostech výšky přes 3,80 do 5,00 m</t>
  </si>
  <si>
    <t>-1896764205</t>
  </si>
  <si>
    <t>https://podminky.urs.cz/item/CS_URS_2024_01/784121013</t>
  </si>
  <si>
    <t>DV_1_1</t>
  </si>
  <si>
    <t>délka vodovodní přípojky</t>
  </si>
  <si>
    <t>15,8</t>
  </si>
  <si>
    <t>2024-058-01-02 - Stavební úpravy - Recepce- nové kce</t>
  </si>
  <si>
    <t xml:space="preserve">    1-1 - Zemní práce- vodovod 15,8 bm</t>
  </si>
  <si>
    <t xml:space="preserve">    2 - Zakládání</t>
  </si>
  <si>
    <t xml:space="preserve">    4 - Vodorovné konstrukce</t>
  </si>
  <si>
    <t xml:space="preserve">    61 - Úprava povrchů vnitřních</t>
  </si>
  <si>
    <t xml:space="preserve">    63 - Podlahy a podlahové konstrukce</t>
  </si>
  <si>
    <t xml:space="preserve">    62 - Úprava povrchů vnějších</t>
  </si>
  <si>
    <t xml:space="preserve">    8 - Trubní vedení</t>
  </si>
  <si>
    <t xml:space="preserve">    95 - Různé dokončovací konstrukce a práce pozemních staveb</t>
  </si>
  <si>
    <t xml:space="preserve">    713 - Izolace tepelné</t>
  </si>
  <si>
    <t xml:space="preserve">    784 - Dokončovací práce - malby</t>
  </si>
  <si>
    <t xml:space="preserve">    787 - Dokončovací práce - zasklívání</t>
  </si>
  <si>
    <t>1-1</t>
  </si>
  <si>
    <t>Zemní práce- vodovod 15,8 bm</t>
  </si>
  <si>
    <t>899722114</t>
  </si>
  <si>
    <t>Krytí potrubí z plastů výstražnou fólií z PVC šířky přes 34 do 40 cm</t>
  </si>
  <si>
    <t>1950955071</t>
  </si>
  <si>
    <t>https://podminky.urs.cz/item/CS_URS_2024_01/899722114</t>
  </si>
  <si>
    <t>171152501</t>
  </si>
  <si>
    <t>Zhutnění podloží pod násypy z rostlé horniny třídy těžitelnosti I a II, skupiny 1 až 4 z hornin soudružných a nesoudržných</t>
  </si>
  <si>
    <t>-432693105</t>
  </si>
  <si>
    <t>https://podminky.urs.cz/item/CS_URS_2024_01/171152501</t>
  </si>
  <si>
    <t>nové kce/4</t>
  </si>
  <si>
    <t>zhutnění podkladu</t>
  </si>
  <si>
    <t>72,8-(5,35*0,7)-(5,1*0,7)</t>
  </si>
  <si>
    <t>plocha mínus kanály</t>
  </si>
  <si>
    <t>174111101</t>
  </si>
  <si>
    <t>Zásyp sypaninou z jakékoliv horniny ručně s uložením výkopku ve vrstvách se zhutněním jam, šachet, rýh nebo kolem objektů v těchto vykopávkách</t>
  </si>
  <si>
    <t>-947016003</t>
  </si>
  <si>
    <t>https://podminky.urs.cz/item/CS_URS_2024_01/174111101</t>
  </si>
  <si>
    <t>nové kce/5</t>
  </si>
  <si>
    <t>recepce- vodovodní přípojka</t>
  </si>
  <si>
    <t>obsyp nové přípojky cca.š./500/mm hl./250/mm d./13,75/m</t>
  </si>
  <si>
    <t>M</t>
  </si>
  <si>
    <t>58337344</t>
  </si>
  <si>
    <t>štěrkopísek frakce 0/32</t>
  </si>
  <si>
    <t>-183331203</t>
  </si>
  <si>
    <t>podsyp- lože pod nový vodovod</t>
  </si>
  <si>
    <t>13,75*0,5*0,1*2,1</t>
  </si>
  <si>
    <t>13,75*0,5*0,25*2,1</t>
  </si>
  <si>
    <t>Zakládání</t>
  </si>
  <si>
    <t>271532212</t>
  </si>
  <si>
    <t>Podsyp pod základové konstrukce se zhutněním a urovnáním povrchu z kameniva hrubého, frakce 16 - 32 mm</t>
  </si>
  <si>
    <t>1793709110</t>
  </si>
  <si>
    <t>https://podminky.urs.cz/item/CS_URS_2024_01/271532212</t>
  </si>
  <si>
    <t>podsyp štěrk fr. /0-32/ tl/100/mm</t>
  </si>
  <si>
    <t>(72,8-(5,35*0,7)-(5,1*0,7))*0,1</t>
  </si>
  <si>
    <t>273313611</t>
  </si>
  <si>
    <t>Základy z betonu prostého desky z betonu kamenem neprokládaného tř. C 16/20</t>
  </si>
  <si>
    <t>1680437788</t>
  </si>
  <si>
    <t>https://podminky.urs.cz/item/CS_URS_2024_01/273313611</t>
  </si>
  <si>
    <t>nové kce/19</t>
  </si>
  <si>
    <t>recepce- podlaha -základy</t>
  </si>
  <si>
    <t>betonový základ- deska tl/100/mm</t>
  </si>
  <si>
    <t>5,1*0,7*0,1</t>
  </si>
  <si>
    <t>detail A</t>
  </si>
  <si>
    <t>nové kce/27</t>
  </si>
  <si>
    <t>1,6*0,34*0,1</t>
  </si>
  <si>
    <t>pro vnitřní schod</t>
  </si>
  <si>
    <t>nové kce/15</t>
  </si>
  <si>
    <t>recepce- podlaha -kanály</t>
  </si>
  <si>
    <t>5,35*0,7*0,1</t>
  </si>
  <si>
    <t>detail B- pro základy stěna/A a zakrytí kanálu</t>
  </si>
  <si>
    <t>273321311</t>
  </si>
  <si>
    <t>Základy z betonu železového (bez výztuže) desky z betonu bez zvláštních nároků na prostředí tř. C 16/20</t>
  </si>
  <si>
    <t>1199491835</t>
  </si>
  <si>
    <t>https://podminky.urs.cz/item/CS_URS_2024_01/273321311</t>
  </si>
  <si>
    <t>nové kce/6</t>
  </si>
  <si>
    <t>podkladní beton tl/150/mm</t>
  </si>
  <si>
    <t>273351121</t>
  </si>
  <si>
    <t>Bednění základů desek zřízení</t>
  </si>
  <si>
    <t>1054240983</t>
  </si>
  <si>
    <t>https://podminky.urs.cz/item/CS_URS_2024_01/273351121</t>
  </si>
  <si>
    <t>nové kce/16</t>
  </si>
  <si>
    <t>bednění betonového základu</t>
  </si>
  <si>
    <t>(5,35+5,35+0,7+0,7)*0,1</t>
  </si>
  <si>
    <t>(5,1+5,1+0,7+0,7)*0,1</t>
  </si>
  <si>
    <t>nové kce/28</t>
  </si>
  <si>
    <t>bednění základové desky</t>
  </si>
  <si>
    <t>(0,34+1,6+0,34)*0,1</t>
  </si>
  <si>
    <t>273351122</t>
  </si>
  <si>
    <t>Bednění základů desek odstranění</t>
  </si>
  <si>
    <t>784100797</t>
  </si>
  <si>
    <t>https://podminky.urs.cz/item/CS_URS_2024_01/273351122</t>
  </si>
  <si>
    <t>273362021</t>
  </si>
  <si>
    <t>Výztuž základů desek ze svařovaných sítí z drátů typu KARI</t>
  </si>
  <si>
    <t>578972903</t>
  </si>
  <si>
    <t>https://podminky.urs.cz/item/CS_URS_2024_01/273362021</t>
  </si>
  <si>
    <t>nové kce/7</t>
  </si>
  <si>
    <t>výztuž kari síť /Síť KARI 5/15/2x3m (KD 37)/ 1m=2,105kg 2x křížem</t>
  </si>
  <si>
    <t>(72,8-(5,35*0,7)-(5,1*0,7))*2*2,105*1,15*0,001</t>
  </si>
  <si>
    <t>274313611</t>
  </si>
  <si>
    <t>Základy z betonu prostého pasy betonu kamenem neprokládaného tř. C 16/20</t>
  </si>
  <si>
    <t>-1631108251</t>
  </si>
  <si>
    <t>https://podminky.urs.cz/item/CS_URS_2024_01/274313611</t>
  </si>
  <si>
    <t>nové kce/23</t>
  </si>
  <si>
    <t>beton základ pás - vnější schod v./360/mm, š./580/mm d./2,8/m</t>
  </si>
  <si>
    <t>2,8*0,58*0,36</t>
  </si>
  <si>
    <t>nové kce/33</t>
  </si>
  <si>
    <t>betonový základ- pás v. /160/mm š/200/mm, d./3300/mm</t>
  </si>
  <si>
    <t>3,3*0,2*0,16</t>
  </si>
  <si>
    <t>pro základy- čistící zona</t>
  </si>
  <si>
    <t>nové kce/35</t>
  </si>
  <si>
    <t>betonový základ- pás v. /100/mm š/150/mm, d./4,995/mm</t>
  </si>
  <si>
    <t>4,995*0,015*0,1</t>
  </si>
  <si>
    <t>pro základy stěna/B</t>
  </si>
  <si>
    <t>nové kce/37</t>
  </si>
  <si>
    <t>betonový základ- pás v. /400/mm š/100/mm, d./1030/mm /2x/</t>
  </si>
  <si>
    <t>0,4*1,03*0,1*2</t>
  </si>
  <si>
    <t>274351121</t>
  </si>
  <si>
    <t>Bednění základů pasů rovné zřízení</t>
  </si>
  <si>
    <t>-1928441721</t>
  </si>
  <si>
    <t>https://podminky.urs.cz/item/CS_URS_2024_01/274351121</t>
  </si>
  <si>
    <t>nové kce/24</t>
  </si>
  <si>
    <t>bednění betonového základu- pásu</t>
  </si>
  <si>
    <t>(0,18+2,8+0,18)*0,36</t>
  </si>
  <si>
    <t>nové kce/34</t>
  </si>
  <si>
    <t>bednění beton.pásu</t>
  </si>
  <si>
    <t>(3,33+0,33)*0,16</t>
  </si>
  <si>
    <t>nové kce/36</t>
  </si>
  <si>
    <t>(4,995+0,635+1,665+0,635)*0,1</t>
  </si>
  <si>
    <t>nové kce/38</t>
  </si>
  <si>
    <t>(0,4+1,03+0,4+0,4+1,03+0,4)*0,1</t>
  </si>
  <si>
    <t>274351122</t>
  </si>
  <si>
    <t>Bednění základů pasů rovné odstranění</t>
  </si>
  <si>
    <t>1948560885</t>
  </si>
  <si>
    <t>https://podminky.urs.cz/item/CS_URS_2024_01/274351122</t>
  </si>
  <si>
    <t>Vodorovné konstrukce</t>
  </si>
  <si>
    <t>413232221</t>
  </si>
  <si>
    <t>Zazdívka zhlaví stropních trámů nebo válcovaných nosníků pálenými cihlami válcovaných nosníků, výšky přes 150 do 300 mm</t>
  </si>
  <si>
    <t>-973735708</t>
  </si>
  <si>
    <t>https://podminky.urs.cz/item/CS_URS_2024_01/413232221</t>
  </si>
  <si>
    <t>nové kce/61</t>
  </si>
  <si>
    <t>osazení U</t>
  </si>
  <si>
    <t>osazení svařence profil U/240/ d./5,395/m 1bm=33,9kg/</t>
  </si>
  <si>
    <t xml:space="preserve">stěna  B</t>
  </si>
  <si>
    <t>nové kce/62</t>
  </si>
  <si>
    <t>osazení svařence profil U/240/ d./5,463/m 1bm=33,9kg/</t>
  </si>
  <si>
    <t xml:space="preserve">stěna A </t>
  </si>
  <si>
    <t>434191423</t>
  </si>
  <si>
    <t>Osazování schodišťových stupňů kamenných s vyspárováním styčných spár, s provizorním dřevěným zábradlím a dočasným zakrytím stupnic prkny na desku, stupňů pemrlovaných nebo ostatních</t>
  </si>
  <si>
    <t>506132066</t>
  </si>
  <si>
    <t>https://podminky.urs.cz/item/CS_URS_2024_01/434191423</t>
  </si>
  <si>
    <t>nové kce/40</t>
  </si>
  <si>
    <t>jalový schod</t>
  </si>
  <si>
    <t>doplnění jalového schodu pískovec- u schodiště d.1,45/m š.cca./0,24/m</t>
  </si>
  <si>
    <t>1,45</t>
  </si>
  <si>
    <t>5838802.R</t>
  </si>
  <si>
    <t xml:space="preserve">stupeň schodišťový - jalový  schod pískovec- u schodiště d.1,45/m š.cca./0,24/m</t>
  </si>
  <si>
    <t>-1855658374</t>
  </si>
  <si>
    <t>1,45 m</t>
  </si>
  <si>
    <t>451573111</t>
  </si>
  <si>
    <t>Lože pod potrubí, stoky a drobné objekty v otevřeném výkopu z písku a štěrkopísku do 63 mm</t>
  </si>
  <si>
    <t>-152022087</t>
  </si>
  <si>
    <t>https://podminky.urs.cz/item/CS_URS_2024_01/451573111</t>
  </si>
  <si>
    <t>13,75*0,5*0,1</t>
  </si>
  <si>
    <t>61</t>
  </si>
  <si>
    <t>Úprava povrchů vnitřních</t>
  </si>
  <si>
    <t>611315416</t>
  </si>
  <si>
    <t>Oprava vápenné omítky vnitřních ploch hladké, tloušťky do 20 mm, s celoplošným přeštukováním, tloušťky štuku do 3 mm, stropů, v rozsahu opravované plochy do 10%</t>
  </si>
  <si>
    <t>1616516039</t>
  </si>
  <si>
    <t>https://podminky.urs.cz/item/CS_URS_2024_01/611315416</t>
  </si>
  <si>
    <t>nové kce/47</t>
  </si>
  <si>
    <t>omítky</t>
  </si>
  <si>
    <t>oprava omítek stropy</t>
  </si>
  <si>
    <t>3,5*2,7*1,5</t>
  </si>
  <si>
    <t>nové kce/49</t>
  </si>
  <si>
    <t>612315417</t>
  </si>
  <si>
    <t>Oprava vápenné omítky vnitřních ploch hladké, tloušťky do 20 mm, s celoplošným přeštukováním, tloušťky štuku do 3 mm, stěn, v rozsahu opravované plochy přes 10 do 30%</t>
  </si>
  <si>
    <t>914098189</t>
  </si>
  <si>
    <t>https://podminky.urs.cz/item/CS_URS_2024_01/612315417</t>
  </si>
  <si>
    <t>nové kce/46</t>
  </si>
  <si>
    <t>oprava omítek stěny</t>
  </si>
  <si>
    <t>(3,5+3,5+2,1+2,1)*3+(1,16*2)</t>
  </si>
  <si>
    <t>nové kce/48</t>
  </si>
  <si>
    <t>63</t>
  </si>
  <si>
    <t>Podlahy a podlahové konstrukce</t>
  </si>
  <si>
    <t>632441215</t>
  </si>
  <si>
    <t>Potěr anhydritový samonivelační litý tř. C 20, tl. přes 45 do 50 mm</t>
  </si>
  <si>
    <t>-769733461</t>
  </si>
  <si>
    <t>https://podminky.urs.cz/item/CS_URS_2024_01/632441215</t>
  </si>
  <si>
    <t>nové kce/10</t>
  </si>
  <si>
    <t>anhydrit tl/60/mm</t>
  </si>
  <si>
    <t>nové kce/17</t>
  </si>
  <si>
    <t>anhydrit tl/70/mm</t>
  </si>
  <si>
    <t>5,35*0,7</t>
  </si>
  <si>
    <t>nové kce/22</t>
  </si>
  <si>
    <t>5,1*0,7</t>
  </si>
  <si>
    <t>632441291</t>
  </si>
  <si>
    <t>Potěr anhydritový samonivelační litý Příplatek k cenám za každých dalších i započatých 5 mm tloušťky přes 50 mm tř. C 20</t>
  </si>
  <si>
    <t>2004064414</t>
  </si>
  <si>
    <t>https://podminky.urs.cz/item/CS_URS_2024_01/632441291</t>
  </si>
  <si>
    <t>65,485*2 'Přepočtené koeficientem množství</t>
  </si>
  <si>
    <t>-80208725</t>
  </si>
  <si>
    <t>7,315*4 'Přepočtené koeficientem množství</t>
  </si>
  <si>
    <t>62</t>
  </si>
  <si>
    <t>Úprava povrchů vnějších</t>
  </si>
  <si>
    <t>622135002</t>
  </si>
  <si>
    <t>Vyrovnání nerovností podkladu vnějších ploch maltou, tloušťky do 10 mm cementovou stěn</t>
  </si>
  <si>
    <t>-404164517</t>
  </si>
  <si>
    <t>https://podminky.urs.cz/item/CS_URS_2024_01/622135002</t>
  </si>
  <si>
    <t>nové kce/2</t>
  </si>
  <si>
    <t>vyrovnání cement.maltou - očištěné stáv.obvod. základy</t>
  </si>
  <si>
    <t>obvod.základové pásy</t>
  </si>
  <si>
    <t>629995101</t>
  </si>
  <si>
    <t>Očištění vnějších ploch tlakovou vodou omytím</t>
  </si>
  <si>
    <t>1711658732</t>
  </si>
  <si>
    <t>https://podminky.urs.cz/item/CS_URS_2024_01/629995101</t>
  </si>
  <si>
    <t xml:space="preserve"> - očištěné stáv.obvod. základy</t>
  </si>
  <si>
    <t>Trubní vedení</t>
  </si>
  <si>
    <t>930355988</t>
  </si>
  <si>
    <t>signální folie</t>
  </si>
  <si>
    <t>-232972927</t>
  </si>
  <si>
    <t>nové kce/54</t>
  </si>
  <si>
    <t>lešení</t>
  </si>
  <si>
    <t xml:space="preserve">lešení pomocné </t>
  </si>
  <si>
    <t>74,5</t>
  </si>
  <si>
    <t>v./4,35/- recepce</t>
  </si>
  <si>
    <t>nové kce/55</t>
  </si>
  <si>
    <t>7,35</t>
  </si>
  <si>
    <t>95</t>
  </si>
  <si>
    <t>Různé dokončovací konstrukce a práce pozemních staveb</t>
  </si>
  <si>
    <t>952901114</t>
  </si>
  <si>
    <t>Vyčištění budov nebo objektů před předáním do užívání budov bytové nebo občanské výstavby, světlé výšky podlaží přes 4 m</t>
  </si>
  <si>
    <t>1907023399</t>
  </si>
  <si>
    <t>https://podminky.urs.cz/item/CS_URS_2024_01/952901114</t>
  </si>
  <si>
    <t>nové kce/58</t>
  </si>
  <si>
    <t>úklid</t>
  </si>
  <si>
    <t>nové kce/59</t>
  </si>
  <si>
    <t>-1797352364</t>
  </si>
  <si>
    <t>711111001</t>
  </si>
  <si>
    <t>Provedení izolace proti zemní vlhkosti natěradly a tmely za studena na ploše vodorovné V nátěrem penetračním</t>
  </si>
  <si>
    <t>1917723461</t>
  </si>
  <si>
    <t>https://podminky.urs.cz/item/CS_URS_2024_01/711111001</t>
  </si>
  <si>
    <t>nové kce/8</t>
  </si>
  <si>
    <t>penetrace podkladu- vodorovně</t>
  </si>
  <si>
    <t>11163150</t>
  </si>
  <si>
    <t>lak penetrační asfaltový</t>
  </si>
  <si>
    <t>-424584373</t>
  </si>
  <si>
    <t>65,485*0,0003 'Přepočtené koeficientem množství</t>
  </si>
  <si>
    <t>711112001</t>
  </si>
  <si>
    <t>Provedení izolace proti zemní vlhkosti natěradly a tmely za studena na ploše svislé S nátěrem penetračním</t>
  </si>
  <si>
    <t>-1315032854</t>
  </si>
  <si>
    <t>https://podminky.urs.cz/item/CS_URS_2024_01/711112001</t>
  </si>
  <si>
    <t>nové kce/1</t>
  </si>
  <si>
    <t>penetrace podkladu - zcelení povrchu stáv. Obvod. Základů</t>
  </si>
  <si>
    <t>-272614344</t>
  </si>
  <si>
    <t>7,79*0,00034 'Přepočtené koeficientem množství</t>
  </si>
  <si>
    <t>711141559</t>
  </si>
  <si>
    <t>Provedení izolace proti zemní vlhkosti pásy přitavením NAIP na ploše vodorovné V</t>
  </si>
  <si>
    <t>1655305965</t>
  </si>
  <si>
    <t>https://podminky.urs.cz/item/CS_URS_2024_01/711141559</t>
  </si>
  <si>
    <t>nové kce/9</t>
  </si>
  <si>
    <t>natavení hydroiz. Pásu s AL vložkou( poti radonu) - vodorovně</t>
  </si>
  <si>
    <t>62856011</t>
  </si>
  <si>
    <t>pás asfaltový natavitelný modifikovaný SBS s vložkou z hliníkové fólie s textilií a spalitelnou PE fólií nebo jemnozrnným minerálním posypem na horním povrchu tl 4,0mm</t>
  </si>
  <si>
    <t>-748818701</t>
  </si>
  <si>
    <t>65,485*1,1655 'Přepočtené koeficientem množství</t>
  </si>
  <si>
    <t>711142559</t>
  </si>
  <si>
    <t>Provedení izolace proti zemní vlhkosti pásy přitavením NAIP na ploše svislé S</t>
  </si>
  <si>
    <t>622652200</t>
  </si>
  <si>
    <t>https://podminky.urs.cz/item/CS_URS_2024_01/711142559</t>
  </si>
  <si>
    <t>nové kce/3</t>
  </si>
  <si>
    <t>dilatace od stáv. Základů</t>
  </si>
  <si>
    <t>2033333429</t>
  </si>
  <si>
    <t>7,79*1,221 'Přepočtené koeficientem množství</t>
  </si>
  <si>
    <t>998711121</t>
  </si>
  <si>
    <t>Přesun hmot pro izolace proti vodě, vlhkosti a plynům stanovený z hmotnosti přesunovaného materiálu vodorovná dopravní vzdálenost do 50 m ruční (bez užití mechanizace) v objektech výšky do 6 m</t>
  </si>
  <si>
    <t>142002696</t>
  </si>
  <si>
    <t>https://podminky.urs.cz/item/CS_URS_2024_01/998711121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</si>
  <si>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</si>
  <si>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</si>
  <si>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</si>
  <si>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</si>
  <si>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967273310</t>
  </si>
  <si>
    <t>https://podminky.urs.cz/item/CS_URS_2024_01/713121111</t>
  </si>
  <si>
    <t>tepelná izolace EPS/150/ tl/100/mm</t>
  </si>
  <si>
    <t>nové kce/20</t>
  </si>
  <si>
    <t>28375914</t>
  </si>
  <si>
    <t>deska EPS 150 pro konstrukce s vysokým zatížením λ=0,035 tl 100mm</t>
  </si>
  <si>
    <t>-1853091626</t>
  </si>
  <si>
    <t>69,055*1,05 'Přepočtené koeficientem množství</t>
  </si>
  <si>
    <t>713191132</t>
  </si>
  <si>
    <t>Montáž tepelné izolace stavebních konstrukcí - doplňky a konstrukční součásti podlah, stropů vrchem nebo střech překrytí fólií separační z PE</t>
  </si>
  <si>
    <t>-854500054</t>
  </si>
  <si>
    <t>https://podminky.urs.cz/item/CS_URS_2024_01/713191132</t>
  </si>
  <si>
    <t xml:space="preserve">překrytí tepelné izolace </t>
  </si>
  <si>
    <t>nové kce/21</t>
  </si>
  <si>
    <t>28323058</t>
  </si>
  <si>
    <t>fólie PE (500 kg/m3) separační podlahová oddělující tepelnou izolaci tl 1,5mm</t>
  </si>
  <si>
    <t>-1195278222</t>
  </si>
  <si>
    <t>69,055*1,165 'Přepočtené koeficientem množství</t>
  </si>
  <si>
    <t>998713121</t>
  </si>
  <si>
    <t>Přesun hmot pro izolace tepelné stanovený z hmotnosti přesunovaného materiálu vodorovná dopravní vzdálenost do 50 m ruční (bez užití mechanizace) v objektech výšky do 6 m</t>
  </si>
  <si>
    <t>-1510904763</t>
  </si>
  <si>
    <t>https://podminky.urs.cz/item/CS_URS_2024_01/998713121</t>
  </si>
  <si>
    <t>762211240.R</t>
  </si>
  <si>
    <t>Montáž schodiště přímočarého s podstupnicemi - osazení nového dubového schodu d./1500/mm v./150/mm š./340/mm</t>
  </si>
  <si>
    <t>-1674839601</t>
  </si>
  <si>
    <t>osazení nového dubového schodu d./1500/mm v./150/mm š./340/mm</t>
  </si>
  <si>
    <t>nové kce/31</t>
  </si>
  <si>
    <t>recepce- podlaha - schod</t>
  </si>
  <si>
    <t>1,6</t>
  </si>
  <si>
    <t>44</t>
  </si>
  <si>
    <t>60556.R</t>
  </si>
  <si>
    <t>Osazení nového dubového schodu d./1500/mm v./150/mm š./340/mm- obklad- stupnice a podstupnice vč. nátěru</t>
  </si>
  <si>
    <t>1337919299</t>
  </si>
  <si>
    <t>osazení nového dubového schodu d./1500/mm v./150/mm š./340/mm- obklad- stupnice</t>
  </si>
  <si>
    <t>1,6*0,34</t>
  </si>
  <si>
    <t>pro vnitřní schod- stupnice</t>
  </si>
  <si>
    <t>nové kce/32</t>
  </si>
  <si>
    <t>osazení nového dubového schodu d./1500/mm v./150/mm š./340/mm- obklad- podstupnice</t>
  </si>
  <si>
    <t>(0,34+1,6+0,34)*0,15</t>
  </si>
  <si>
    <t>pro vnitřní schod- podstupnice</t>
  </si>
  <si>
    <t>45</t>
  </si>
  <si>
    <t>762512255</t>
  </si>
  <si>
    <t>Podlahové konstrukce podkladové montáž z desek dřevotřískových, dřevoštěpkových nebo cementotřískových na podklad betonový kotvením</t>
  </si>
  <si>
    <t>573221042</t>
  </si>
  <si>
    <t>https://podminky.urs.cz/item/CS_URS_2024_01/762512255</t>
  </si>
  <si>
    <t>nové kce/14</t>
  </si>
  <si>
    <t>zakrytí voděodolná překližka tl/20/mm</t>
  </si>
  <si>
    <t>nové kce/18</t>
  </si>
  <si>
    <t>46</t>
  </si>
  <si>
    <t>60624134.R</t>
  </si>
  <si>
    <t>překližka stavební s fólií hladkou tl 20mm..........voděodolná překližka tl/20/mm</t>
  </si>
  <si>
    <t>1033333570</t>
  </si>
  <si>
    <t>7,315*1,2 'Přepočtené koeficientem množství</t>
  </si>
  <si>
    <t>47</t>
  </si>
  <si>
    <t>762595001</t>
  </si>
  <si>
    <t>Spojovací prostředky podlah a podkladových konstrukcí hřebíky, vruty</t>
  </si>
  <si>
    <t>1320350971</t>
  </si>
  <si>
    <t>https://podminky.urs.cz/item/CS_URS_2024_01/762595001</t>
  </si>
  <si>
    <t>48</t>
  </si>
  <si>
    <t>762633110.R</t>
  </si>
  <si>
    <t xml:space="preserve">Osazení vrat tesařských </t>
  </si>
  <si>
    <t>-1902847490</t>
  </si>
  <si>
    <t>nové kce/39</t>
  </si>
  <si>
    <t>vrata</t>
  </si>
  <si>
    <t>nová vrata- čtyřkřídlá- dubová rozměr/3100*2280 + pevná část v./1540/mm š./3100/- bližší specifikace viz PD</t>
  </si>
  <si>
    <t>49</t>
  </si>
  <si>
    <t>6117300.R</t>
  </si>
  <si>
    <t>Vrata- čtyřkřídlá- dubová rozměr/3100*2280 + pevná část v./1540/mm š./3100/- bližší specifikace viz PD- bude upřesněno s investorem</t>
  </si>
  <si>
    <t>1025848539</t>
  </si>
  <si>
    <t>Vrata- čtyřkřídlá- dubová rozměr/3100*2280 + pevná část v./1540/mm š./3100/- bližší specifikace viz P- bude upřesněno s investorem</t>
  </si>
  <si>
    <t>50</t>
  </si>
  <si>
    <t>998762121</t>
  </si>
  <si>
    <t>Přesun hmot pro konstrukce tesařské stanovený z hmotnosti přesunovaného materiálu vodorovná dopravní vzdálenost do 50 m ruční (bez užití mechanizace) v objektech výšky do 6 m</t>
  </si>
  <si>
    <t>-1525177301</t>
  </si>
  <si>
    <t>https://podminky.urs.cz/item/CS_URS_2024_01/998762121</t>
  </si>
  <si>
    <t>51</t>
  </si>
  <si>
    <t>7666619.R</t>
  </si>
  <si>
    <t>repase dveří na dvůr a doplnění dvojskel dle TZ a PD - bude upřesněno na stavbě dle skutečné potřeby</t>
  </si>
  <si>
    <t>-697497876</t>
  </si>
  <si>
    <t>https://podminky.urs.cz/item/CS_URS_2024_01/7666619.R</t>
  </si>
  <si>
    <t>nové kce/57</t>
  </si>
  <si>
    <t xml:space="preserve">dveře </t>
  </si>
  <si>
    <t>repase dveří na dvůr a doplnění dvojskel dle TZ - bude upřesněno na stavbě dle skutečné potřeby</t>
  </si>
  <si>
    <t>52</t>
  </si>
  <si>
    <t>767531121</t>
  </si>
  <si>
    <t>Montáž vstupních čisticích zón z rohoží osazení rámu mosazného nebo hliníkového zapuštěného z L profilů</t>
  </si>
  <si>
    <t>1999338252</t>
  </si>
  <si>
    <t>https://podminky.urs.cz/item/CS_URS_2024_01/767531121</t>
  </si>
  <si>
    <t>nové kce/13</t>
  </si>
  <si>
    <t>čistící zona</t>
  </si>
  <si>
    <t>2,8+2,8+1+1</t>
  </si>
  <si>
    <t>53</t>
  </si>
  <si>
    <t>69752160</t>
  </si>
  <si>
    <t>rám pro zapuštění profil L-30/30 25/25 20/30 15/30-Al</t>
  </si>
  <si>
    <t>245735702</t>
  </si>
  <si>
    <t>7,6*1,1 'Přepočtené koeficientem množství</t>
  </si>
  <si>
    <t>54</t>
  </si>
  <si>
    <t>767531215</t>
  </si>
  <si>
    <t>Montáž vstupních čisticích zón z rohoží kovových nebo plastových plochy přes 2 m2</t>
  </si>
  <si>
    <t>1427517991</t>
  </si>
  <si>
    <t>https://podminky.urs.cz/item/CS_URS_2024_01/767531215</t>
  </si>
  <si>
    <t>2,8*1</t>
  </si>
  <si>
    <t>55</t>
  </si>
  <si>
    <t>69752030</t>
  </si>
  <si>
    <t>rohož vstupní provedení hliník nebo mosaz/gumové vlnovky/</t>
  </si>
  <si>
    <t>-1859037959</t>
  </si>
  <si>
    <t>2,8*1,1 'Přepočtené koeficientem množství</t>
  </si>
  <si>
    <t>56</t>
  </si>
  <si>
    <t>767995116</t>
  </si>
  <si>
    <t>Montáž ostatních atypických zámečnických konstrukcí hmotnosti přes 100 do 250 kg</t>
  </si>
  <si>
    <t>kg</t>
  </si>
  <si>
    <t>-428867568</t>
  </si>
  <si>
    <t>https://podminky.urs.cz/item/CS_URS_2024_01/767995116</t>
  </si>
  <si>
    <t>(0,2+4,995+0,2)*2*33,9</t>
  </si>
  <si>
    <t>(0,2+5,063+0,2)*2*33,9</t>
  </si>
  <si>
    <t>57</t>
  </si>
  <si>
    <t>13010830</t>
  </si>
  <si>
    <t>ocel profilová jakost S235JR (11 375) průřez U (UPN) 240</t>
  </si>
  <si>
    <t>1135610340</t>
  </si>
  <si>
    <t>(0,2+4,995+0,2)*2*33,9*1,15*0,001</t>
  </si>
  <si>
    <t>(0,2+5,063+0,2)*2*33,9*1,15*0,00</t>
  </si>
  <si>
    <t>0,421*1,1 'Přepočtené koeficientem množství</t>
  </si>
  <si>
    <t>58</t>
  </si>
  <si>
    <t>998767121</t>
  </si>
  <si>
    <t>Přesun hmot pro zámečnické konstrukce stanovený z hmotnosti přesunovaného materiálu vodorovná dopravní vzdálenost do 50 m ruční (bez užití mechanizace) v objektech výšky do 6 m</t>
  </si>
  <si>
    <t>-385067403</t>
  </si>
  <si>
    <t>https://podminky.urs.cz/item/CS_URS_2024_01/998767121</t>
  </si>
  <si>
    <t>59</t>
  </si>
  <si>
    <t>767.R</t>
  </si>
  <si>
    <t>Dodávka a montáž - nosný rám pod monoxyl - specifikace viz PD</t>
  </si>
  <si>
    <t>2079774670</t>
  </si>
  <si>
    <t>nové kce/66</t>
  </si>
  <si>
    <t xml:space="preserve">nosný rám pod monoxyl  - specifikace viz PD</t>
  </si>
  <si>
    <t>60</t>
  </si>
  <si>
    <t>772211413</t>
  </si>
  <si>
    <t>Montáž obkladu schodišťových stupňů deskami z měkkých kamenů kladených do malty s přímou nebo zakřivenou výstupní čárou deskami podstupnicovými v. do 200 mm, tl. do 30 mm</t>
  </si>
  <si>
    <t>2029780164</t>
  </si>
  <si>
    <t>https://podminky.urs.cz/item/CS_URS_2024_01/772211413</t>
  </si>
  <si>
    <t>nové kce/26</t>
  </si>
  <si>
    <t>recepce- podlaha -obklad</t>
  </si>
  <si>
    <t>obklad dlažba- Desky 400/300/30 ze sliveneckého mramoru, kartáčovaný povrch v./0,12/mj</t>
  </si>
  <si>
    <t>2,8</t>
  </si>
  <si>
    <t>podstupnice</t>
  </si>
  <si>
    <t>58382212.R</t>
  </si>
  <si>
    <t>deska obkladová mramor tl 30mm od 0,48m2</t>
  </si>
  <si>
    <t>-14605112</t>
  </si>
  <si>
    <t>2,8*0,12</t>
  </si>
  <si>
    <t>0,336*1,15 'Přepočtené koeficientem množství</t>
  </si>
  <si>
    <t>772231312</t>
  </si>
  <si>
    <t>Montáž obkladu schodišťových stupňů deskami z tvrdých kamenů kladených do lepidla s přímou nebo zakřivenou výstupní čárou deskami stupnicovými pravoúhlými nebo kosoúhlými, tl. 30 mm</t>
  </si>
  <si>
    <t>-460653117</t>
  </si>
  <si>
    <t>https://podminky.urs.cz/item/CS_URS_2024_01/772231312</t>
  </si>
  <si>
    <t>nové kce/25</t>
  </si>
  <si>
    <t>obklad dlažba- Desky 400/300/30 ze sliveneckého mramoru, kartáčovaný povrch</t>
  </si>
  <si>
    <t>stupnice</t>
  </si>
  <si>
    <t>58382216.R</t>
  </si>
  <si>
    <t>deska obkladová mramor tl 30mm nad 1m2</t>
  </si>
  <si>
    <t>-648068741</t>
  </si>
  <si>
    <t>2,8*0,58</t>
  </si>
  <si>
    <t>1,624*1,15 'Přepočtené koeficientem množství</t>
  </si>
  <si>
    <t>64</t>
  </si>
  <si>
    <t>772521240</t>
  </si>
  <si>
    <t>Kladení dlažby z kamene do lepidla z nejvýše dvou rozdílných druhů pravoúhlých desek nebo dlaždic ve skladbě se pravidelně opakujících, tl. do 30 mm</t>
  </si>
  <si>
    <t>-1006904764</t>
  </si>
  <si>
    <t>https://podminky.urs.cz/item/CS_URS_2024_01/772521240</t>
  </si>
  <si>
    <t>nové kce/12</t>
  </si>
  <si>
    <t>recepce- nášlap vč. Kanálů</t>
  </si>
  <si>
    <t>nová dlažba- Desky 400/300/30 ze sliveneckého mramoru, kartáčovaný povrch- mínus čistící zona</t>
  </si>
  <si>
    <t>(13,69*3,87)+(1,8+0,47+0,46)</t>
  </si>
  <si>
    <t>65</t>
  </si>
  <si>
    <t>58384617.R</t>
  </si>
  <si>
    <t>Desky 400/300/30 ze sliveneckého mramoru, kartáčovaný povrch</t>
  </si>
  <si>
    <t>-647735879</t>
  </si>
  <si>
    <t>55,71*1,05 'Přepočtené koeficientem množství</t>
  </si>
  <si>
    <t>66</t>
  </si>
  <si>
    <t>772521250</t>
  </si>
  <si>
    <t>Kladení dlažby z kamene do lepidla z nejvýše dvou rozdílných druhů pravoúhlých desek nebo dlaždic ve skladbě se pravidelně opakujících, tl. přes 30 do 50 mm</t>
  </si>
  <si>
    <t>-82377027</t>
  </si>
  <si>
    <t>https://podminky.urs.cz/item/CS_URS_2024_01/772521250</t>
  </si>
  <si>
    <t>nové kce/11</t>
  </si>
  <si>
    <t>kamenná dlažba- původní očištěná- lepená + rezerva cca.15%</t>
  </si>
  <si>
    <t>((4,97*0,6)+(7,43*0,6)+(14,18*0,6))</t>
  </si>
  <si>
    <t>pískovec 400*600*40</t>
  </si>
  <si>
    <t>67</t>
  </si>
  <si>
    <t>58384617.R2</t>
  </si>
  <si>
    <t>kamenná dlažba- původní očištěná-pískovec 400*600*40- necenit</t>
  </si>
  <si>
    <t>58542601</t>
  </si>
  <si>
    <t>((4,97*0,6)+(7,43*0,6)+(14,18*0,6))*1,15</t>
  </si>
  <si>
    <t>18,34*1,05 'Přepočtené koeficientem množství</t>
  </si>
  <si>
    <t>68</t>
  </si>
  <si>
    <t>-1657795517</t>
  </si>
  <si>
    <t>Dokončovací práce - malby</t>
  </si>
  <si>
    <t>69</t>
  </si>
  <si>
    <t>784171101</t>
  </si>
  <si>
    <t>Zakrytí nemalovaných ploch (materiál ve specifikaci) včetně pozdějšího odkrytí podlah</t>
  </si>
  <si>
    <t>246039861</t>
  </si>
  <si>
    <t>https://podminky.urs.cz/item/CS_URS_2024_01/784171101</t>
  </si>
  <si>
    <t>zakrytí</t>
  </si>
  <si>
    <t>zakrytí podlahy</t>
  </si>
  <si>
    <t>3,5*2,1</t>
  </si>
  <si>
    <t>nové kce/41</t>
  </si>
  <si>
    <t>70</t>
  </si>
  <si>
    <t>581248440</t>
  </si>
  <si>
    <t>fólie pro malířské potřeby zakrývací tl 25µ 4x5m</t>
  </si>
  <si>
    <t>1165904093</t>
  </si>
  <si>
    <t>80,15*1,1 'Přepočtené koeficientem množství</t>
  </si>
  <si>
    <t>71</t>
  </si>
  <si>
    <t>784171111</t>
  </si>
  <si>
    <t>Zakrytí nemalovaných ploch (materiál ve specifikaci) včetně pozdějšího odkrytí svislých ploch např. stěn, oken, dveří v místnostech výšky do 3,80</t>
  </si>
  <si>
    <t>-272592468</t>
  </si>
  <si>
    <t>https://podminky.urs.cz/item/CS_URS_2024_01/784171111</t>
  </si>
  <si>
    <t>nové kce/42</t>
  </si>
  <si>
    <t>zakrytí dveří, vrat</t>
  </si>
  <si>
    <t>(1,3*2,42)+(3,1*2,28)+(3,14*1,55*1,55*0,5)+(1,4*2,15)+(3*3,65)+(1,35*2,35)</t>
  </si>
  <si>
    <t>nové kce/43</t>
  </si>
  <si>
    <t xml:space="preserve">zakrytí skleněné příčky B  </t>
  </si>
  <si>
    <t>(4,995*2,35*2)+(6,95*2)</t>
  </si>
  <si>
    <t>nové kce/44</t>
  </si>
  <si>
    <t>zakrytí skleněné příčky A</t>
  </si>
  <si>
    <t>(5,063*2,35*2)+(7,45*2)</t>
  </si>
  <si>
    <t>nové kce/45</t>
  </si>
  <si>
    <t>zakrytí sklených vitrin</t>
  </si>
  <si>
    <t>(0,32+0,32+0,92)*2,27*2</t>
  </si>
  <si>
    <t>72</t>
  </si>
  <si>
    <t>-143609807</t>
  </si>
  <si>
    <t>114,273*1,1 'Přepočtené koeficientem množství</t>
  </si>
  <si>
    <t>73</t>
  </si>
  <si>
    <t>784181111.1</t>
  </si>
  <si>
    <t>Penetrace podkladu jednonásobná základní bezbarvá v místnostech výšky do 3,80 m</t>
  </si>
  <si>
    <t>-1054245250</t>
  </si>
  <si>
    <t>https://podminky.urs.cz/item/CS_URS_2024_01/784181111.1</t>
  </si>
  <si>
    <t>nové kce/50</t>
  </si>
  <si>
    <t>výmalba</t>
  </si>
  <si>
    <t>malba stěny</t>
  </si>
  <si>
    <t>nové kce/51</t>
  </si>
  <si>
    <t>malba stropy</t>
  </si>
  <si>
    <t>nové kce/52</t>
  </si>
  <si>
    <t>nové kce/53</t>
  </si>
  <si>
    <t>74</t>
  </si>
  <si>
    <t>784191001</t>
  </si>
  <si>
    <t>Čištění vnitřních ploch hrubý úklid po provedení malířských prací omytím oken nebo balkonových dveří jednoduchých</t>
  </si>
  <si>
    <t>-2086918948</t>
  </si>
  <si>
    <t>https://podminky.urs.cz/item/CS_URS_2024_01/784191001</t>
  </si>
  <si>
    <t>75</t>
  </si>
  <si>
    <t>784191005</t>
  </si>
  <si>
    <t>Čištění vnitřních ploch hrubý úklid po provedení malířských prací omytím dveří nebo vrat</t>
  </si>
  <si>
    <t>575957768</t>
  </si>
  <si>
    <t>https://podminky.urs.cz/item/CS_URS_2024_01/784191005</t>
  </si>
  <si>
    <t>76</t>
  </si>
  <si>
    <t>784191007</t>
  </si>
  <si>
    <t>Čištění vnitřních ploch hrubý úklid po provedení malířských prací omytím podlah</t>
  </si>
  <si>
    <t>443287146</t>
  </si>
  <si>
    <t>https://podminky.urs.cz/item/CS_URS_2024_01/784191007</t>
  </si>
  <si>
    <t>77</t>
  </si>
  <si>
    <t>784211101</t>
  </si>
  <si>
    <t>Malby z malířských směsí oděruvzdorných za mokra dvojnásobné, bílé za mokra oděruvzdorné výborně v místnostech výšky do 3,80 m</t>
  </si>
  <si>
    <t>-904618590</t>
  </si>
  <si>
    <t>https://podminky.urs.cz/item/CS_URS_2024_01/784211101</t>
  </si>
  <si>
    <t>787</t>
  </si>
  <si>
    <t>Dokončovací práce - zasklívání</t>
  </si>
  <si>
    <t>78</t>
  </si>
  <si>
    <t>7871923.R.A</t>
  </si>
  <si>
    <t>Dodávka a montáž skleněné příčky A- specifikace viz PD</t>
  </si>
  <si>
    <t>1410499298</t>
  </si>
  <si>
    <t>nové kce/64</t>
  </si>
  <si>
    <t>dodávka a montáž skleněné příčky A</t>
  </si>
  <si>
    <t>(5,063*2,35*2)+(7,45*2)= cca. 38,696 m2</t>
  </si>
  <si>
    <t>79</t>
  </si>
  <si>
    <t>7871923.R.B</t>
  </si>
  <si>
    <t>Dodávka a montáž skleněné příčky B- specifikace viz PD</t>
  </si>
  <si>
    <t>-2100751248</t>
  </si>
  <si>
    <t>(5,063*2,35*2)+(7,45*2)= m38,696m2</t>
  </si>
  <si>
    <t>80</t>
  </si>
  <si>
    <t>7871923.R.C</t>
  </si>
  <si>
    <t>Dodávka a montáž skleněných vitrin u skleněné příčky B - 2 ks- specifikace viz PD</t>
  </si>
  <si>
    <t>1072284029</t>
  </si>
  <si>
    <t>nové kce/65</t>
  </si>
  <si>
    <t>dodávka a montáž sklených vitrin- 2 ks u skleněné příčky B</t>
  </si>
  <si>
    <t>(0,32+0,32+0,92)*2,27*2- plocha 7,082 m2</t>
  </si>
  <si>
    <t>cena bude upřesněna dle CN a po odsouhlasení s architektem a investorem</t>
  </si>
  <si>
    <t>81</t>
  </si>
  <si>
    <t>998787111</t>
  </si>
  <si>
    <t>Přesun hmot pro zasklívání stanovený z hmotnosti přesunovaného materiálu vodorovná dopravní vzdálenost do 50 m s omezením mechanizace v objektech výšky do 6 m</t>
  </si>
  <si>
    <t>962706007</t>
  </si>
  <si>
    <t>https://podminky.urs.cz/item/CS_URS_2024_01/998787111</t>
  </si>
  <si>
    <t>2024-058-02 - Stavební úpravy - Společenský sál</t>
  </si>
  <si>
    <t>2024-058-02-01 - Stavební úpravy - Společenský sál - bourací práce</t>
  </si>
  <si>
    <t>-271533164</t>
  </si>
  <si>
    <t>1666317148</t>
  </si>
  <si>
    <t>1871144798</t>
  </si>
  <si>
    <t>1880369559</t>
  </si>
  <si>
    <t>malby</t>
  </si>
  <si>
    <t>0,067</t>
  </si>
  <si>
    <t>světla</t>
  </si>
  <si>
    <t>0,015</t>
  </si>
  <si>
    <t>1419695896</t>
  </si>
  <si>
    <t>podium</t>
  </si>
  <si>
    <t>0,390</t>
  </si>
  <si>
    <t>-996306911</t>
  </si>
  <si>
    <t>spol.místnost</t>
  </si>
  <si>
    <t>-828666749</t>
  </si>
  <si>
    <t>762512811</t>
  </si>
  <si>
    <t>Demontáž podlahové konstrukce podkladové roštu podkladového...........podium - bude přeměřeno na stavbě dle skutečnosti</t>
  </si>
  <si>
    <t>-72199832</t>
  </si>
  <si>
    <t>https://podminky.urs.cz/item/CS_URS_2024_01/762512811</t>
  </si>
  <si>
    <t>odstranění podkladní kce podia cca.</t>
  </si>
  <si>
    <t>12,1</t>
  </si>
  <si>
    <t>762521812</t>
  </si>
  <si>
    <t>Demontáž podlah bez polštářů z prken nebo fošen tl. přes 32 mm...........podium - bude přeměřeno na stavbě dle skutečnosti</t>
  </si>
  <si>
    <t>-499711552</t>
  </si>
  <si>
    <t>https://podminky.urs.cz/item/CS_URS_2024_01/762521812</t>
  </si>
  <si>
    <t>odstranění dřevéného podia v/600/mm</t>
  </si>
  <si>
    <t>odstranění dřevéného podia v/600/mm- boky</t>
  </si>
  <si>
    <t>5,8*0,6</t>
  </si>
  <si>
    <t>59224278</t>
  </si>
  <si>
    <t>oškrabání omítek - stěny</t>
  </si>
  <si>
    <t>(14,15+5,125+14,5+4)*3</t>
  </si>
  <si>
    <t>v/3/m</t>
  </si>
  <si>
    <t>oškrabání omítek - stropy</t>
  </si>
  <si>
    <t>67,8*1,5</t>
  </si>
  <si>
    <t>-1548853020</t>
  </si>
  <si>
    <t>2024-058-02-02 - Stavební úpravy - Společenský sál - nové kce</t>
  </si>
  <si>
    <t>-1017437527</t>
  </si>
  <si>
    <t>nové/11</t>
  </si>
  <si>
    <t>oprava omítek strop</t>
  </si>
  <si>
    <t>-66718362</t>
  </si>
  <si>
    <t>nové/10</t>
  </si>
  <si>
    <t>-477792221</t>
  </si>
  <si>
    <t>nové/8</t>
  </si>
  <si>
    <t>67,8</t>
  </si>
  <si>
    <t>-1868787059</t>
  </si>
  <si>
    <t>nové/9</t>
  </si>
  <si>
    <t>1210479288</t>
  </si>
  <si>
    <t>772524913</t>
  </si>
  <si>
    <t>Oprava kamenné dlažby opravným tmelem vyspravovaná plocha velikosti přes 5 do 10 cm2- oprava- bude upřesněno dle skutečné potřeby</t>
  </si>
  <si>
    <t>1667038150</t>
  </si>
  <si>
    <t>https://podminky.urs.cz/item/CS_URS_2024_01/772524913</t>
  </si>
  <si>
    <t>oprava- bude upřesněno dle skutečné potřeby</t>
  </si>
  <si>
    <t>772591911</t>
  </si>
  <si>
    <t>Dlažby z kamene oprava - ostatní práce očištění zametením</t>
  </si>
  <si>
    <t>-1531584478</t>
  </si>
  <si>
    <t>https://podminky.urs.cz/item/CS_URS_2024_01/772591911</t>
  </si>
  <si>
    <t>nové/1</t>
  </si>
  <si>
    <t>vyčištění stáv.dlažby</t>
  </si>
  <si>
    <t>772591912</t>
  </si>
  <si>
    <t>Dlažby z kamene oprava - ostatní práce očištění vysátím</t>
  </si>
  <si>
    <t>-784318869</t>
  </si>
  <si>
    <t>https://podminky.urs.cz/item/CS_URS_2024_01/772591912</t>
  </si>
  <si>
    <t>772591916</t>
  </si>
  <si>
    <t>Dlažby z kamene oprava - ostatní práce očištění silikonovými kartáči</t>
  </si>
  <si>
    <t>1028330962</t>
  </si>
  <si>
    <t>https://podminky.urs.cz/item/CS_URS_2024_01/772591916</t>
  </si>
  <si>
    <t>772591922</t>
  </si>
  <si>
    <t>Dlažby z kamene oprava - ostatní práce nátěr impregnační a zpevňující</t>
  </si>
  <si>
    <t>-2068631689</t>
  </si>
  <si>
    <t>https://podminky.urs.cz/item/CS_URS_2024_01/772591922</t>
  </si>
  <si>
    <t>nové/2</t>
  </si>
  <si>
    <t>napuštění stáv.dlažby - penetrace</t>
  </si>
  <si>
    <t>772591923</t>
  </si>
  <si>
    <t>Dlažby z kamene oprava - ostatní práce nátěr uzavírací transparentní- bude upřesněno s architektem a investorem</t>
  </si>
  <si>
    <t>1260521462</t>
  </si>
  <si>
    <t>https://podminky.urs.cz/item/CS_URS_2024_01/772591923</t>
  </si>
  <si>
    <t>- bude upřesněno s architektem a investorem</t>
  </si>
  <si>
    <t>-492011590</t>
  </si>
  <si>
    <t>nové/5</t>
  </si>
  <si>
    <t>293144578</t>
  </si>
  <si>
    <t>67,8*1,1 'Přepočtené koeficientem množství</t>
  </si>
  <si>
    <t>-1635598688</t>
  </si>
  <si>
    <t>nové/4</t>
  </si>
  <si>
    <t>zakrytí oken</t>
  </si>
  <si>
    <t>(1,1*1,8)+(2,4*1,8)</t>
  </si>
  <si>
    <t>nové/3</t>
  </si>
  <si>
    <t>zakrytí dveří</t>
  </si>
  <si>
    <t>(1,4*2,15*3)</t>
  </si>
  <si>
    <t>1125130985</t>
  </si>
  <si>
    <t>15,33*1,1 'Přepočtené koeficientem množství</t>
  </si>
  <si>
    <t>607663028</t>
  </si>
  <si>
    <t>nové/6</t>
  </si>
  <si>
    <t>výmalba omítek - stěny</t>
  </si>
  <si>
    <t>nové/7</t>
  </si>
  <si>
    <t>výmalba omítek - stropy</t>
  </si>
  <si>
    <t>451250104</t>
  </si>
  <si>
    <t>2085487264</t>
  </si>
  <si>
    <t>1300855220</t>
  </si>
  <si>
    <t>1293464599</t>
  </si>
  <si>
    <t>2024-058-03 - Stavební úpravy - Denní místnost</t>
  </si>
  <si>
    <t>2024-058-03-01 - Stavební úpravy - Denní místnost- bourací práce</t>
  </si>
  <si>
    <t xml:space="preserve">    725 - Zdravotechnika - zařizovací předměty</t>
  </si>
  <si>
    <t xml:space="preserve">    735 - Ústřední vytápění - otopná tělesa</t>
  </si>
  <si>
    <t xml:space="preserve">    763 - Konstrukce suché výstavby</t>
  </si>
  <si>
    <t>-623956118</t>
  </si>
  <si>
    <t>11383891</t>
  </si>
  <si>
    <t>165782205</t>
  </si>
  <si>
    <t>1824806739</t>
  </si>
  <si>
    <t>zařizovací předměty</t>
  </si>
  <si>
    <t>0,012</t>
  </si>
  <si>
    <t>0,005</t>
  </si>
  <si>
    <t>topné těleso</t>
  </si>
  <si>
    <t>0,025</t>
  </si>
  <si>
    <t>0,04</t>
  </si>
  <si>
    <t>2116558991</t>
  </si>
  <si>
    <t>linka, obložení</t>
  </si>
  <si>
    <t>0,980</t>
  </si>
  <si>
    <t>997013812</t>
  </si>
  <si>
    <t>Poplatek za uložení stavebního odpadu na skládce (skládkovné) z materiálů na bázi sádry zatříděného do Katalogu odpadů pod kódem 17 08 02</t>
  </si>
  <si>
    <t>-1020282526</t>
  </si>
  <si>
    <t>https://podminky.urs.cz/item/CS_URS_2024_01/997013812</t>
  </si>
  <si>
    <t>SDK</t>
  </si>
  <si>
    <t>0,715</t>
  </si>
  <si>
    <t>725</t>
  </si>
  <si>
    <t>Zdravotechnika - zařizovací předměty</t>
  </si>
  <si>
    <t>725310823</t>
  </si>
  <si>
    <t>Demontáž dřezů jednodílných bez výtokových armatur vestavěných v kuchyňských sestavách</t>
  </si>
  <si>
    <t>soubor</t>
  </si>
  <si>
    <t>-539051972</t>
  </si>
  <si>
    <t>https://podminky.urs.cz/item/CS_URS_2024_01/725310823</t>
  </si>
  <si>
    <t>denní a kuchyň.</t>
  </si>
  <si>
    <t>demontáž dřezu</t>
  </si>
  <si>
    <t>725820801</t>
  </si>
  <si>
    <t>Demontáž baterií nástěnných do G 3/4</t>
  </si>
  <si>
    <t>1008148056</t>
  </si>
  <si>
    <t>https://podminky.urs.cz/item/CS_URS_2024_01/725820801</t>
  </si>
  <si>
    <t>demontáž baterie</t>
  </si>
  <si>
    <t>725850800</t>
  </si>
  <si>
    <t>Demontáž odpadních ventilů všech připojovacích dimenzí</t>
  </si>
  <si>
    <t>747306855</t>
  </si>
  <si>
    <t>https://podminky.urs.cz/item/CS_URS_2024_01/725850800</t>
  </si>
  <si>
    <t>725860811</t>
  </si>
  <si>
    <t>Demontáž zápachových uzávěrek pro zařizovací předměty jednoduchých</t>
  </si>
  <si>
    <t>1937011246</t>
  </si>
  <si>
    <t>https://podminky.urs.cz/item/CS_URS_2024_01/725860811</t>
  </si>
  <si>
    <t>735</t>
  </si>
  <si>
    <t>Ústřední vytápění - otopná tělesa</t>
  </si>
  <si>
    <t>73515182.R</t>
  </si>
  <si>
    <t>Demontáž otopných těles stavební délky do 1500 mm</t>
  </si>
  <si>
    <t>-64060586</t>
  </si>
  <si>
    <t>demontáž stáv otop.tělesa</t>
  </si>
  <si>
    <t>1055122019</t>
  </si>
  <si>
    <t>1183676442</t>
  </si>
  <si>
    <t>763</t>
  </si>
  <si>
    <t>Konstrukce suché výstavby</t>
  </si>
  <si>
    <t>763111811</t>
  </si>
  <si>
    <t>Demontáž příček ze sádrokartonových desek s nosnou konstrukcí z ocelových profilů jednoduchých, opláštění jednoduché</t>
  </si>
  <si>
    <t>1864131772</t>
  </si>
  <si>
    <t>https://podminky.urs.cz/item/CS_URS_2024_01/763111811</t>
  </si>
  <si>
    <t>demontáž příčky SDK</t>
  </si>
  <si>
    <t>3,13*3</t>
  </si>
  <si>
    <t>v/3/- bude přeměřeno na stavbě dle skutečnosti</t>
  </si>
  <si>
    <t>763131821</t>
  </si>
  <si>
    <t>Demontáž podhledu nebo samostatného požárního předělu ze sádrokartonových desek s nosnou konstrukcí dvouvrstvou z ocelových profilů, opláštění jednoduché</t>
  </si>
  <si>
    <t>-817856252</t>
  </si>
  <si>
    <t>https://podminky.urs.cz/item/CS_URS_2024_01/763131821</t>
  </si>
  <si>
    <t>odstranění SDK podhledu</t>
  </si>
  <si>
    <t>24,2</t>
  </si>
  <si>
    <t>766411812</t>
  </si>
  <si>
    <t>Demontáž obložení stěn panely, plochy přes 1,5 m2</t>
  </si>
  <si>
    <t>113221212</t>
  </si>
  <si>
    <t>https://podminky.urs.cz/item/CS_URS_2024_01/766411812</t>
  </si>
  <si>
    <t>odstranění dřevěného obkladu stěn</t>
  </si>
  <si>
    <t>(3,13+1,7+3,17+1,92)*2</t>
  </si>
  <si>
    <t>766411822</t>
  </si>
  <si>
    <t>Demontáž obložení stěn podkladových roštů</t>
  </si>
  <si>
    <t>-1896409808</t>
  </si>
  <si>
    <t>https://podminky.urs.cz/item/CS_URS_2024_01/766411822</t>
  </si>
  <si>
    <t>766812830</t>
  </si>
  <si>
    <t>Demontáž kuchyňských linek dřevěných nebo kovových včetně skříněk uchycených na stěně, délky přes 1500 do 1800 mm</t>
  </si>
  <si>
    <t>-1324579806</t>
  </si>
  <si>
    <t>https://podminky.urs.cz/item/CS_URS_2024_01/766812830</t>
  </si>
  <si>
    <t>demontáž kuch. Linky</t>
  </si>
  <si>
    <t>3,95 v bm</t>
  </si>
  <si>
    <t>1415540508</t>
  </si>
  <si>
    <t>(1,7+3,17+1,92)*4,25</t>
  </si>
  <si>
    <t>kuchyňka</t>
  </si>
  <si>
    <t>15,5*4,25</t>
  </si>
  <si>
    <t>denní m.</t>
  </si>
  <si>
    <t>24,2*1,4</t>
  </si>
  <si>
    <t>kuchyňka a denní m.</t>
  </si>
  <si>
    <t>-1564693144</t>
  </si>
  <si>
    <t>2024-058-03-02 - Stavební úpravy - Denní místnost- nové kce</t>
  </si>
  <si>
    <t>-2032205373</t>
  </si>
  <si>
    <t>-42951528</t>
  </si>
  <si>
    <t>oprava omítek- stěny</t>
  </si>
  <si>
    <t>45,4*4,25</t>
  </si>
  <si>
    <t>28927570</t>
  </si>
  <si>
    <t>150373557</t>
  </si>
  <si>
    <t>-673764164</t>
  </si>
  <si>
    <t>2091302568</t>
  </si>
  <si>
    <t>-85885906</t>
  </si>
  <si>
    <t>-94913745</t>
  </si>
  <si>
    <t>-1969397499</t>
  </si>
  <si>
    <t>1451838681</t>
  </si>
  <si>
    <t>-1370194875</t>
  </si>
  <si>
    <t>-828294791</t>
  </si>
  <si>
    <t>-683787375</t>
  </si>
  <si>
    <t>24,2*1,1 'Přepočtené koeficientem množství</t>
  </si>
  <si>
    <t>-1377033385</t>
  </si>
  <si>
    <t>1,1*1,9</t>
  </si>
  <si>
    <t>(1,35*2,15)+(1,5*2,15)</t>
  </si>
  <si>
    <t>-1528836662</t>
  </si>
  <si>
    <t>8,218*1,1 'Přepočtené koeficientem množství</t>
  </si>
  <si>
    <t>-1705204178</t>
  </si>
  <si>
    <t>-1774317368</t>
  </si>
  <si>
    <t>-435427680</t>
  </si>
  <si>
    <t>838425707</t>
  </si>
  <si>
    <t>749032340</t>
  </si>
  <si>
    <t xml:space="preserve">2024-058-04 - Profese </t>
  </si>
  <si>
    <t>2024-058-04-01 - Profese - silnoproud</t>
  </si>
  <si>
    <t>741 - Elektroinstalace - silnoproud</t>
  </si>
  <si>
    <t>HZS - Hodinové zúčtovací sazby</t>
  </si>
  <si>
    <t>741- mat-01</t>
  </si>
  <si>
    <t>Svítidlo LED panelové závěsné, 44W, IP40, ozn. A</t>
  </si>
  <si>
    <t>ks</t>
  </si>
  <si>
    <t>-87936144</t>
  </si>
  <si>
    <t>741- mat-02</t>
  </si>
  <si>
    <t>Vypínač jednopólový, 230V, 10A</t>
  </si>
  <si>
    <t>1938346422</t>
  </si>
  <si>
    <t>741- mat-03</t>
  </si>
  <si>
    <t>Přepínač střídavý, 230V, 10A</t>
  </si>
  <si>
    <t>-1900895278</t>
  </si>
  <si>
    <t>741- mat-04</t>
  </si>
  <si>
    <t>Přepínač seriový, 230V, 10A</t>
  </si>
  <si>
    <t>-584675384</t>
  </si>
  <si>
    <t>741- mat-05</t>
  </si>
  <si>
    <t>Přepínač křížový, 230V, 10A</t>
  </si>
  <si>
    <t>-450379282</t>
  </si>
  <si>
    <t>741- mat-06</t>
  </si>
  <si>
    <t>Tlačítko TOTAL STOP v krabici se sklem</t>
  </si>
  <si>
    <t>-57348430</t>
  </si>
  <si>
    <t>741- mat-07</t>
  </si>
  <si>
    <t>Zásuvka domovní, 230V, 16A</t>
  </si>
  <si>
    <t>963551983</t>
  </si>
  <si>
    <t>741- mat-08</t>
  </si>
  <si>
    <t>Zásuvková podlahová krabice 2x 230V,16A, slaboproudé zásuvky dodá slaboproud</t>
  </si>
  <si>
    <t>-98575750</t>
  </si>
  <si>
    <t>741- mat-09</t>
  </si>
  <si>
    <t>Přepěťová ochrana 3.st.(D) cca</t>
  </si>
  <si>
    <t>1402905291</t>
  </si>
  <si>
    <t>741- mat-10</t>
  </si>
  <si>
    <t>Krabice přístrojová</t>
  </si>
  <si>
    <t>-134766393</t>
  </si>
  <si>
    <t>741- mat-11</t>
  </si>
  <si>
    <t>Krabicová rozvodka</t>
  </si>
  <si>
    <t>1434375027</t>
  </si>
  <si>
    <t>741- mat-12</t>
  </si>
  <si>
    <t>Skříň hlavního pospojování HOP</t>
  </si>
  <si>
    <t>348786003</t>
  </si>
  <si>
    <t>741- mat-13</t>
  </si>
  <si>
    <t>Vodič CYA 4 x 50</t>
  </si>
  <si>
    <t>789768006</t>
  </si>
  <si>
    <t>741- mat-14</t>
  </si>
  <si>
    <t>Kabel CYKY 5C x 10</t>
  </si>
  <si>
    <t>1337284876</t>
  </si>
  <si>
    <t>741- mat-15</t>
  </si>
  <si>
    <t>Kabel CYKY 5C x 4</t>
  </si>
  <si>
    <t>-406851832</t>
  </si>
  <si>
    <t>741- mat-16</t>
  </si>
  <si>
    <t>Kabel CYKY 5C x 2,5</t>
  </si>
  <si>
    <t>1621664980</t>
  </si>
  <si>
    <t>741- mat-17</t>
  </si>
  <si>
    <t>Kabel CYKY 3C x 2,5</t>
  </si>
  <si>
    <t>-2075857786</t>
  </si>
  <si>
    <t>741- mat-18</t>
  </si>
  <si>
    <t>Kabel CYKY 5C x 1,5</t>
  </si>
  <si>
    <t>-897026475</t>
  </si>
  <si>
    <t>741- mat-19</t>
  </si>
  <si>
    <t>Kabel CYKY 3A/C x 1,5</t>
  </si>
  <si>
    <t>-2029760297</t>
  </si>
  <si>
    <t>741- mat-20</t>
  </si>
  <si>
    <t>Kabel CYKY 2A x 1,5</t>
  </si>
  <si>
    <t>224124357</t>
  </si>
  <si>
    <t>741- mat-21</t>
  </si>
  <si>
    <t>Kabel CXKH-V 2A x 1,5</t>
  </si>
  <si>
    <t>-1912464468</t>
  </si>
  <si>
    <t>741- mat-22</t>
  </si>
  <si>
    <t>Pospojovací vodič CY6</t>
  </si>
  <si>
    <t>683276973</t>
  </si>
  <si>
    <t>741- mat-23</t>
  </si>
  <si>
    <t>Pomocný, montážní a označovací materiál (15%)</t>
  </si>
  <si>
    <t>kpl</t>
  </si>
  <si>
    <t>-222020661</t>
  </si>
  <si>
    <t>741- mat-24</t>
  </si>
  <si>
    <t>Typový elektroměrový rozvaděč s nepřímým měřením, požární odolnost EI30 S200, obsahuje hlavní jistič 125B/3, 125A, 3x měnič 125/5A úředně cejchovaný, elektroměr a přijímač HDO dodá ČEZ distribuce a.s.</t>
  </si>
  <si>
    <t>-1183277027</t>
  </si>
  <si>
    <t>741- mat-25</t>
  </si>
  <si>
    <t xml:space="preserve">Hlavní rozvaděč, požární odolnost EI30 S200 - Oceloplechová nástěnná rozvodnice 800x600x200 mm (šxvxh)      jmen. napětí:  3PEN ~ 50Hz, 400V/TN—S, jmen. proud :  125A, krytí: IP 40/20, ochrana před úrazem el.proudem:  automatickým odpojením od zdroje dle ČSN 332000-4-41 , ed.3</t>
  </si>
  <si>
    <t>1497862431</t>
  </si>
  <si>
    <t>741- mat-26</t>
  </si>
  <si>
    <t>přívodní vypínač třípolový 125/3, 125A, vypínací cívka 230V, 50Hz</t>
  </si>
  <si>
    <t>765143978</t>
  </si>
  <si>
    <t>741- mat-27</t>
  </si>
  <si>
    <t>třípólový jistič 50B/3, 50A</t>
  </si>
  <si>
    <t>1377006908</t>
  </si>
  <si>
    <t>741- mat-28</t>
  </si>
  <si>
    <t>třípólový jistič 32B/3, 32A</t>
  </si>
  <si>
    <t>1405475938</t>
  </si>
  <si>
    <t>741- mat-29</t>
  </si>
  <si>
    <t>třípólový jistič 20B/3, 20A</t>
  </si>
  <si>
    <t>-1145283909</t>
  </si>
  <si>
    <t>741- mat-30</t>
  </si>
  <si>
    <t>třípólový jistič 16B/3, 16A</t>
  </si>
  <si>
    <t>-912623220</t>
  </si>
  <si>
    <t>741- mat-31</t>
  </si>
  <si>
    <t>třípólový jistič 10B/3, 10A</t>
  </si>
  <si>
    <t>-785917671</t>
  </si>
  <si>
    <t>741- mat-32</t>
  </si>
  <si>
    <t>jednopolový jistič 16B/1, 16A</t>
  </si>
  <si>
    <t>-1652535261</t>
  </si>
  <si>
    <t>741- mat-33</t>
  </si>
  <si>
    <t>jednopolový jistič 10B/1, 10A</t>
  </si>
  <si>
    <t>1045168581</t>
  </si>
  <si>
    <t>741- mat-34</t>
  </si>
  <si>
    <t>jednopolový jistič 6B/1, 6A</t>
  </si>
  <si>
    <t>1258763235</t>
  </si>
  <si>
    <t>741- mat-35</t>
  </si>
  <si>
    <t>proudový chránič FI-4p, 32A, Ir=30mA</t>
  </si>
  <si>
    <t>789729742</t>
  </si>
  <si>
    <t>741- mat-36</t>
  </si>
  <si>
    <t>stykač třífázový 25A,cívka 230V, 50Hz</t>
  </si>
  <si>
    <t>-1741753228</t>
  </si>
  <si>
    <t>741- mat-37</t>
  </si>
  <si>
    <t>stykač jednofázový 20A,cívka 230V, 50Hz</t>
  </si>
  <si>
    <t>-1261229987</t>
  </si>
  <si>
    <t>741- mat-38</t>
  </si>
  <si>
    <t>přepěťová ochrana T1+T2</t>
  </si>
  <si>
    <t>-1136162303</t>
  </si>
  <si>
    <t>741- mat-39</t>
  </si>
  <si>
    <t>třífázový pojistkový odpojovač, patrony 100A</t>
  </si>
  <si>
    <t>-1110576484</t>
  </si>
  <si>
    <t>741- mat-40</t>
  </si>
  <si>
    <t>pomocný a označovací materiál, svorky</t>
  </si>
  <si>
    <t>-257971993</t>
  </si>
  <si>
    <t>741-mont-01</t>
  </si>
  <si>
    <t>1593895659</t>
  </si>
  <si>
    <t>741-mont-02</t>
  </si>
  <si>
    <t>941565581</t>
  </si>
  <si>
    <t>741-mont-03</t>
  </si>
  <si>
    <t>27790617</t>
  </si>
  <si>
    <t>741-mont-04</t>
  </si>
  <si>
    <t>848436769</t>
  </si>
  <si>
    <t>741-mont-05</t>
  </si>
  <si>
    <t>-101909362</t>
  </si>
  <si>
    <t>741-mont-06</t>
  </si>
  <si>
    <t>2104262618</t>
  </si>
  <si>
    <t>741-mont-07</t>
  </si>
  <si>
    <t>-1682600511</t>
  </si>
  <si>
    <t>741-mont-08</t>
  </si>
  <si>
    <t>341792958</t>
  </si>
  <si>
    <t>741-mont-09</t>
  </si>
  <si>
    <t>650036246</t>
  </si>
  <si>
    <t>741-mont-10</t>
  </si>
  <si>
    <t>-413017162</t>
  </si>
  <si>
    <t>741-mont-11</t>
  </si>
  <si>
    <t>-1896519558</t>
  </si>
  <si>
    <t>741-mont-12</t>
  </si>
  <si>
    <t>1330704760</t>
  </si>
  <si>
    <t>741-mont-13</t>
  </si>
  <si>
    <t>-95488990</t>
  </si>
  <si>
    <t>741-mont-14</t>
  </si>
  <si>
    <t>-1427750220</t>
  </si>
  <si>
    <t>741-mont-15</t>
  </si>
  <si>
    <t>1451664144</t>
  </si>
  <si>
    <t>741-mont-16</t>
  </si>
  <si>
    <t>-1707097009</t>
  </si>
  <si>
    <t>741-mont-17</t>
  </si>
  <si>
    <t>212205753</t>
  </si>
  <si>
    <t>741-mont-18</t>
  </si>
  <si>
    <t>-1195255715</t>
  </si>
  <si>
    <t>741-mont-19</t>
  </si>
  <si>
    <t>-2069308118</t>
  </si>
  <si>
    <t>741-mont-20</t>
  </si>
  <si>
    <t>-287153879</t>
  </si>
  <si>
    <t>741-mont-21</t>
  </si>
  <si>
    <t>539004460</t>
  </si>
  <si>
    <t>741-mont-22</t>
  </si>
  <si>
    <t>Ukončení vodičů do 120 mm2</t>
  </si>
  <si>
    <t>-729785911</t>
  </si>
  <si>
    <t>741-mont-23</t>
  </si>
  <si>
    <t>Ukončení vodičů do 50 mm2</t>
  </si>
  <si>
    <t>-1953234879</t>
  </si>
  <si>
    <t>741-mont-24</t>
  </si>
  <si>
    <t>Ukončení vodičů do 10 mm2</t>
  </si>
  <si>
    <t>1564059774</t>
  </si>
  <si>
    <t>741-mont-25</t>
  </si>
  <si>
    <t>Ukončení vodičů do 4 mm2</t>
  </si>
  <si>
    <t>1344960344</t>
  </si>
  <si>
    <t>741-mont-26</t>
  </si>
  <si>
    <t>Ukončení vodičů do 2,5mm2</t>
  </si>
  <si>
    <t>-1612530982</t>
  </si>
  <si>
    <t>741-mont-27</t>
  </si>
  <si>
    <t>392739785</t>
  </si>
  <si>
    <t>741-mont-28</t>
  </si>
  <si>
    <t>-355222647</t>
  </si>
  <si>
    <t>741-mont-29</t>
  </si>
  <si>
    <t>1669058706</t>
  </si>
  <si>
    <t>741-mont-30</t>
  </si>
  <si>
    <t>Oceloplechová nástěnná rozvodnice 800x600x200 mm (šxvxh) jmen. napětí: 3PEN ~ 50Hz, 400V/TN—S jmen. proud : 125A krytí: IP 40/20 ochrana před úrazem el.proudem: automatickým odpojením od zdroje dle ČSN 332000-4-41 , ed.3</t>
  </si>
  <si>
    <t>2092211612</t>
  </si>
  <si>
    <t>741-mont-31</t>
  </si>
  <si>
    <t>356294471</t>
  </si>
  <si>
    <t>741-mont-32</t>
  </si>
  <si>
    <t>-1041583625</t>
  </si>
  <si>
    <t>741-mont-33</t>
  </si>
  <si>
    <t>-1211132160</t>
  </si>
  <si>
    <t>741-mont-34</t>
  </si>
  <si>
    <t>1049139032</t>
  </si>
  <si>
    <t>741-mont-35</t>
  </si>
  <si>
    <t>-962642033</t>
  </si>
  <si>
    <t>741-mont-36</t>
  </si>
  <si>
    <t>2019344367</t>
  </si>
  <si>
    <t>741-mont-37</t>
  </si>
  <si>
    <t>730154915</t>
  </si>
  <si>
    <t>741-mont-38</t>
  </si>
  <si>
    <t>-193157565</t>
  </si>
  <si>
    <t>741-mont-39</t>
  </si>
  <si>
    <t>1321245982</t>
  </si>
  <si>
    <t>741-mont-40</t>
  </si>
  <si>
    <t>357664698</t>
  </si>
  <si>
    <t>741-mont-41</t>
  </si>
  <si>
    <t>-658158434</t>
  </si>
  <si>
    <t>82</t>
  </si>
  <si>
    <t>741-mont-42</t>
  </si>
  <si>
    <t>-562272836</t>
  </si>
  <si>
    <t>83</t>
  </si>
  <si>
    <t>741-mont-43</t>
  </si>
  <si>
    <t>-1268620918</t>
  </si>
  <si>
    <t>84</t>
  </si>
  <si>
    <t>741-mont-44</t>
  </si>
  <si>
    <t>410389536</t>
  </si>
  <si>
    <t>85</t>
  </si>
  <si>
    <t>741-mont-45</t>
  </si>
  <si>
    <t>-157088995</t>
  </si>
  <si>
    <t>86</t>
  </si>
  <si>
    <t>741-mont-46</t>
  </si>
  <si>
    <t>Výchozí revize a zkoušky</t>
  </si>
  <si>
    <t>-1302616526</t>
  </si>
  <si>
    <t>87</t>
  </si>
  <si>
    <t>741-mont-47</t>
  </si>
  <si>
    <t>Dokumentace skutečného provedení</t>
  </si>
  <si>
    <t>1194887979</t>
  </si>
  <si>
    <t>88</t>
  </si>
  <si>
    <t>998741311</t>
  </si>
  <si>
    <t>Přesun hmot pro silnoproud stanovený procentní sazbou (%) z ceny vodorovná dopravní vzdálenost do 50 m ruční (bez užití mechanizace) v objektech výšky do 6 m</t>
  </si>
  <si>
    <t>%</t>
  </si>
  <si>
    <t>1429167489</t>
  </si>
  <si>
    <t>https://podminky.urs.cz/item/CS_URS_2024_01/998741311</t>
  </si>
  <si>
    <t>HZS</t>
  </si>
  <si>
    <t>Hodinové zúčtovací sazby</t>
  </si>
  <si>
    <t>89</t>
  </si>
  <si>
    <t>HZS1292</t>
  </si>
  <si>
    <t xml:space="preserve">Hodinové zúčtovací sazby profesí HSV zemní a pomocné práce stavební dělník - Stavební přípomoci </t>
  </si>
  <si>
    <t>hod</t>
  </si>
  <si>
    <t>512</t>
  </si>
  <si>
    <t>-1497034464</t>
  </si>
  <si>
    <t>https://podminky.urs.cz/item/CS_URS_2024_01/HZS1292</t>
  </si>
  <si>
    <t xml:space="preserve">Stavební přípomoci </t>
  </si>
  <si>
    <t>2024-058-04-02 - Profese - slaboproud</t>
  </si>
  <si>
    <t>742-AV - AV technika</t>
  </si>
  <si>
    <t>742-CCTV - Kamerový systém</t>
  </si>
  <si>
    <t>742-EPS - Elektrická požární signalizace</t>
  </si>
  <si>
    <t>742-SK - Strukturovaná kabeláž a datové rozvody</t>
  </si>
  <si>
    <t>742-O - Obecné položky</t>
  </si>
  <si>
    <t>742-AV</t>
  </si>
  <si>
    <t>AV technika</t>
  </si>
  <si>
    <t>742-AV-01</t>
  </si>
  <si>
    <t>Velkoformátový displej 4K 3840 × 2160, IPS, 16:9 širokoúhlý, 55´palců, 0,08 ms, 60Hz, 10bit, 350 cd/m2, kontrast 1200:1, HDMI a VGA, USB, LAN, sluchátkový výstup, lesklý povrch displeje, repro, VESA, Power Delivery (viz projekt ineriéru 1I/AVR a 2I/AVR)</t>
  </si>
  <si>
    <t>-1933235576</t>
  </si>
  <si>
    <t>742-AV-02</t>
  </si>
  <si>
    <t>Projektor DLP lampový, 4K, nativní rozlišení 3840 × 2160, 16:9, 3D, svítivost 3000 ANSI lm, kontrast 30000:1, HDMI 1.4, HDMI 2.0, VGA, Android včetně držáku na strop (viz projekt interiéru 3I/AVS)</t>
  </si>
  <si>
    <t>-870058349</t>
  </si>
  <si>
    <t>742-AV-03</t>
  </si>
  <si>
    <t>Projekční plátno roletové, rozměr 366 cm × 206 cm, úhlopříčka 165", poměr stran 16:9, bílé plátno, černé okraje, bílé tělo, k umístění na strop a na zeď, motor pro navíjení, s dálkovým ovládáním</t>
  </si>
  <si>
    <t>-985917417</t>
  </si>
  <si>
    <t>742-AV-04</t>
  </si>
  <si>
    <t>Videokonfereční systém, webkamera Ultra HD 4K, plynulé motorizované otáčení (±90°), naklápění (+50°/-90°), a 15× HD zoom, dálkové ovládání, bezpečnostní otvor kensington, konektor USB, audio přenos, mikrofon</t>
  </si>
  <si>
    <t>-624452335</t>
  </si>
  <si>
    <t>742-CCTV</t>
  </si>
  <si>
    <t>Kamerový systém</t>
  </si>
  <si>
    <t>742-CCTV-01</t>
  </si>
  <si>
    <t>Aktivní datový prvek pro kamerový systém R2 a R3 (např. MikroTik CRS328-24P-4S+RM)</t>
  </si>
  <si>
    <t>543889373</t>
  </si>
  <si>
    <t>742-CCTV-02</t>
  </si>
  <si>
    <t>IP dome kamera, PoE, 5 Mpx s AI funkcemi pro venkovní instalace s technologií IR LED, 120dB WDR, varifokálním objektivem, 2.7-13.5 mm s možností zápisu na micro SD kartu.</t>
  </si>
  <si>
    <t>1231469781</t>
  </si>
  <si>
    <t>742-CCTV-03</t>
  </si>
  <si>
    <t>IP dome kamera, PoE, 5 Mpx s AI funkcemi pro vnitřní instalace s technologií IR LED, 120dB WDR, varifokálním objektivem, 2.7-13.5 mm s možností zápisu na micro SD kartu.</t>
  </si>
  <si>
    <t>-1104422592</t>
  </si>
  <si>
    <t>742-CCTV-04</t>
  </si>
  <si>
    <t>IP záznamové zařízení s možností připojení až 16 kamer do rozlišení 8 Mpx, s maximální rychlostí datového toku 160 Mbps (vstupní datový tok), záznam poté 128 Mbps. Mezi další funkce patří snadný přístup z více aplikací, IVS, počítání osob, heatmap, 2x slot pro SATA HDD s celkovou kapacitou 20 TB (neobsahuje HDD), 1x přední USB 2.0, 1x zadní USB 2.0. Rozšířená podpora chytrých analýz a filtru umělé inteligence možná pouze, pokud je na straně připojenékamery (např NVR4216-4KS2/L) včetně SW a licencí</t>
  </si>
  <si>
    <t>-537091180</t>
  </si>
  <si>
    <t>742-CCTV-05</t>
  </si>
  <si>
    <t>PC stanice kompatibilní s IP záznamovým zařízením, 22 palců LCD, provedení all in one, klávesnice, myš, zdroj</t>
  </si>
  <si>
    <t>-2018975522</t>
  </si>
  <si>
    <t>742-EPS</t>
  </si>
  <si>
    <t>Elektrická požární signalizace</t>
  </si>
  <si>
    <t>742-EPS-01</t>
  </si>
  <si>
    <t>Upgrade ústředny LITES v rozsahu popisu dle tabulky č. 1 v technické zprávě včetně zapojení, přepojení a oživení</t>
  </si>
  <si>
    <t>345616076</t>
  </si>
  <si>
    <t>742-EPS-02</t>
  </si>
  <si>
    <t>Tlačítkový hlásič systémový</t>
  </si>
  <si>
    <t>-777219515</t>
  </si>
  <si>
    <t>742-EPS-03</t>
  </si>
  <si>
    <t>Plamenný hlásič systémový (např. MHG 531+MHY 734+MHY419)</t>
  </si>
  <si>
    <t>1448495033</t>
  </si>
  <si>
    <t>742-EPS-04</t>
  </si>
  <si>
    <t>Obslužné pole požární ochrany (např. MHY 919)</t>
  </si>
  <si>
    <t>-556141936</t>
  </si>
  <si>
    <t>742-EPS-05</t>
  </si>
  <si>
    <t>Kabel 4x2x0,8, bezhalogenový</t>
  </si>
  <si>
    <t>-1547993101</t>
  </si>
  <si>
    <t>742-EPS-06</t>
  </si>
  <si>
    <t>Kabel 3x2x0,8, bezhalogenový, ohniodolný</t>
  </si>
  <si>
    <t>-2125946710</t>
  </si>
  <si>
    <t>742-SK</t>
  </si>
  <si>
    <t>Strukturovaná kabeláž a datové rozvody</t>
  </si>
  <si>
    <t>742-SK-01</t>
  </si>
  <si>
    <t>Rozvaděč R3 včetně výstroje, zámku, ventilační jednotky 1U s digitálním termostatem, 2x 19“ Napájecí panel s vypínačem, přepěťovou ochranou, 8 zásuvkami typu E a přívodní vidlicí typu E/F – 1U, nástěnná montáž, 19´zástavba, 18U, proklené čelní dveře (např. Conteg)</t>
  </si>
  <si>
    <t>938253676</t>
  </si>
  <si>
    <t>742-SK-02</t>
  </si>
  <si>
    <t>UPS Záložní zdroj do R3 , výkon min. 1000 W, vstupní napětí 230V, výstupní napětí 230V, počet zásuvek min. 3 - typ Schuko</t>
  </si>
  <si>
    <t>-651900208</t>
  </si>
  <si>
    <t>742-SK-03</t>
  </si>
  <si>
    <t>Patch panel pro zakončení 24x RJ45 včetně výstroje a modulů</t>
  </si>
  <si>
    <t>-1616545427</t>
  </si>
  <si>
    <t>742-SK-04</t>
  </si>
  <si>
    <t>Vyvazovací panel 1U</t>
  </si>
  <si>
    <t>-1788118530</t>
  </si>
  <si>
    <t>742-SK-05</t>
  </si>
  <si>
    <t>Optická vana 1U pro zakončení 24 ks LC konektorů včetně pigtailů, konekrorů, ochrany svárů a příslušensví</t>
  </si>
  <si>
    <t>1286853890</t>
  </si>
  <si>
    <t>742-SK-06</t>
  </si>
  <si>
    <t>Optický kabel 24 vláken SM, bezhalogenový</t>
  </si>
  <si>
    <t>-1521382484</t>
  </si>
  <si>
    <t>742-SK-07</t>
  </si>
  <si>
    <t>Přípojný bod pro kamery Cat 6a, LCD, ACS a WiFi (KU68 + keystone RJ45 + drobný materiál)</t>
  </si>
  <si>
    <t>-560085656</t>
  </si>
  <si>
    <t>742-SK-08</t>
  </si>
  <si>
    <t>Datová dvojzásuvka Cat 6a, 2x RJ 45 včetně modulů a příslušenství</t>
  </si>
  <si>
    <t>-239764929</t>
  </si>
  <si>
    <t>742-SK-09</t>
  </si>
  <si>
    <t>Datová jednojzásuvka Cat 6a, 1x RJ 45 včetně modulů a příslušenství</t>
  </si>
  <si>
    <t>1339000976</t>
  </si>
  <si>
    <t>742-SK-10</t>
  </si>
  <si>
    <t>Datový kabel Cat 6A, bezhalogenový</t>
  </si>
  <si>
    <t>759171839</t>
  </si>
  <si>
    <t>742-SK-11</t>
  </si>
  <si>
    <t>Instalační trubka ohebná - montáž pod omítku, průměr 32 mm včetně začištění povrchu</t>
  </si>
  <si>
    <t>931174723</t>
  </si>
  <si>
    <t>742-SK-12</t>
  </si>
  <si>
    <t>Instalační trubka ohebná, zemní - montáž do podlahy, průměr 55 mm včetně začištění povrchu</t>
  </si>
  <si>
    <t>1182047164</t>
  </si>
  <si>
    <t>742-SK-13</t>
  </si>
  <si>
    <t>Lišta vkládací, platová, 20x20 mm</t>
  </si>
  <si>
    <t>-1896135497</t>
  </si>
  <si>
    <t>742-SK-14</t>
  </si>
  <si>
    <t>Měření optické kabeáže včetně útlumů a vypracování protokolů</t>
  </si>
  <si>
    <t>-1514828830</t>
  </si>
  <si>
    <t>742-SK-15</t>
  </si>
  <si>
    <t>Měření metalické kabeláže včetně vypracování protokolů</t>
  </si>
  <si>
    <t>-1841419650</t>
  </si>
  <si>
    <t>742-SK-16</t>
  </si>
  <si>
    <t>Přístupový bod Wi-Fi (např. MikroTik RBcAPGi-5acD2nD-XL)</t>
  </si>
  <si>
    <t>-975924372</t>
  </si>
  <si>
    <t>742-SK-17</t>
  </si>
  <si>
    <t>Přístupový bod Wi-Fi pro společenský sál(např. MikroTik RBcAPGi-5acD2nD-XL)</t>
  </si>
  <si>
    <t>1880086945</t>
  </si>
  <si>
    <t>742-SK-18</t>
  </si>
  <si>
    <t>Aktivní datový prvek pro adminitrativní část sítě R1 a R3 (např. MikroTik CRS 236-24G-2S-RM+2x SFP S-31DLC20D)</t>
  </si>
  <si>
    <t>234395041</t>
  </si>
  <si>
    <t>742-SK-19</t>
  </si>
  <si>
    <t>Optický patchord, 2m, SM, LC</t>
  </si>
  <si>
    <t>-1534065273</t>
  </si>
  <si>
    <t>742-O</t>
  </si>
  <si>
    <t>Obecné položky</t>
  </si>
  <si>
    <t>742-O-01</t>
  </si>
  <si>
    <t>1304218635</t>
  </si>
  <si>
    <t>742-O-02</t>
  </si>
  <si>
    <t>Realizační dokumentace stavby</t>
  </si>
  <si>
    <t>-422891146</t>
  </si>
  <si>
    <t>742-O-03</t>
  </si>
  <si>
    <t>Individuální funkční zkoušky</t>
  </si>
  <si>
    <t>1446124672</t>
  </si>
  <si>
    <t>742-O-04</t>
  </si>
  <si>
    <t>Zaškolení obsluhy</t>
  </si>
  <si>
    <t>2006810364</t>
  </si>
  <si>
    <t>742-O-05</t>
  </si>
  <si>
    <t>Výchozí revize</t>
  </si>
  <si>
    <t>1007743015</t>
  </si>
  <si>
    <t>742-O-06</t>
  </si>
  <si>
    <t>Vnitrostaveništní přesun hmot</t>
  </si>
  <si>
    <t>2083341539</t>
  </si>
  <si>
    <t>742-O-07</t>
  </si>
  <si>
    <t>Pomocný a drobný materiál</t>
  </si>
  <si>
    <t>-317980344</t>
  </si>
  <si>
    <t>2024-058-04-03 - Profese - MaR</t>
  </si>
  <si>
    <t>742-MaR-K-mat - Kabely MaR</t>
  </si>
  <si>
    <t>742-MaR-K-mont - Kabely MaR</t>
  </si>
  <si>
    <t>742-R-mat - Rozvaděčová technika</t>
  </si>
  <si>
    <t>742-R-mont - Rozvaděčová technika</t>
  </si>
  <si>
    <t>742-PI-mat - Polní instrumentace</t>
  </si>
  <si>
    <t>742-PI-mont - Polní instrumentace</t>
  </si>
  <si>
    <t>742-RP-mat - Regulační přístroje – umístěno v RMAR</t>
  </si>
  <si>
    <t>742-RP-mont - Regulační přístroje – umístěno v RMAR</t>
  </si>
  <si>
    <t>742-MI- mont - Montážní a inženýrská činnost</t>
  </si>
  <si>
    <t>742-MaR-K-mat</t>
  </si>
  <si>
    <t>Kabely MaR</t>
  </si>
  <si>
    <t>742-MaR-K-mat-01</t>
  </si>
  <si>
    <t>CYKY-J 4x1,5</t>
  </si>
  <si>
    <t>2060273017</t>
  </si>
  <si>
    <t>742-MaR-K-mat-02</t>
  </si>
  <si>
    <t>JYTY 2x1</t>
  </si>
  <si>
    <t>138628468</t>
  </si>
  <si>
    <t>742-MaR-K-mat-03</t>
  </si>
  <si>
    <t>CYKY-O 3x1,5</t>
  </si>
  <si>
    <t>-666779450</t>
  </si>
  <si>
    <t>742-MaR-K-mat-04</t>
  </si>
  <si>
    <t>CY6zž</t>
  </si>
  <si>
    <t>-1339387297</t>
  </si>
  <si>
    <t>742-MaR-K-mat-05</t>
  </si>
  <si>
    <t>CY2,5zž</t>
  </si>
  <si>
    <t>1656941238</t>
  </si>
  <si>
    <t>742-MaR-K-mat-06</t>
  </si>
  <si>
    <t>CYA 0,5</t>
  </si>
  <si>
    <t>11148318</t>
  </si>
  <si>
    <t>742-MaR-K-mat-07</t>
  </si>
  <si>
    <t>1272244475</t>
  </si>
  <si>
    <t>742-MaR-K-mat-08</t>
  </si>
  <si>
    <t>-368451407</t>
  </si>
  <si>
    <t>742-MaR-K-mat-09</t>
  </si>
  <si>
    <t>CYA 1</t>
  </si>
  <si>
    <t>-1504667123</t>
  </si>
  <si>
    <t>742-MaR-K-mat-010</t>
  </si>
  <si>
    <t>-366425583</t>
  </si>
  <si>
    <t>742-MaR-K-mat-011</t>
  </si>
  <si>
    <t>1276129119</t>
  </si>
  <si>
    <t>742-MaR-K-mont</t>
  </si>
  <si>
    <t>742-MaR-K-mont-01</t>
  </si>
  <si>
    <t>-579171266</t>
  </si>
  <si>
    <t>742-MaR-K-mont-02</t>
  </si>
  <si>
    <t>-1713228521</t>
  </si>
  <si>
    <t>742-MaR-K-mont-03</t>
  </si>
  <si>
    <t>-1617340595</t>
  </si>
  <si>
    <t>742-MaR-K-mont-04</t>
  </si>
  <si>
    <t>-2022441749</t>
  </si>
  <si>
    <t>742-MaR-K-mont-05</t>
  </si>
  <si>
    <t>1763049258</t>
  </si>
  <si>
    <t>742-MaR-K-mont-06</t>
  </si>
  <si>
    <t>222639029</t>
  </si>
  <si>
    <t>742-MaR-K-mont-07</t>
  </si>
  <si>
    <t>-1802707248</t>
  </si>
  <si>
    <t>742-MaR-K-mont-08</t>
  </si>
  <si>
    <t>-1151699234</t>
  </si>
  <si>
    <t>742-MaR-K-mont-09</t>
  </si>
  <si>
    <t>1551852766</t>
  </si>
  <si>
    <t>742-MaR-K-mont-010</t>
  </si>
  <si>
    <t>1213667433</t>
  </si>
  <si>
    <t>742-MaR-K-mont-011</t>
  </si>
  <si>
    <t>2136236802</t>
  </si>
  <si>
    <t>742-R-mat</t>
  </si>
  <si>
    <t>Rozvaděčová technika</t>
  </si>
  <si>
    <t>742-R-mat-01</t>
  </si>
  <si>
    <t>Rozvaděč RmaR - Montáž a dodávka rozvaděčové skříně.</t>
  </si>
  <si>
    <t>-128739898</t>
  </si>
  <si>
    <t>742-R-mont</t>
  </si>
  <si>
    <t>742-R-mont-01</t>
  </si>
  <si>
    <t>Montáž a dodávka rozvaděčové skříně.</t>
  </si>
  <si>
    <t>-886336319</t>
  </si>
  <si>
    <t>742-R-mont-02</t>
  </si>
  <si>
    <t>Demontáž stávajícího rozvaděče RMAR</t>
  </si>
  <si>
    <t>1854939330</t>
  </si>
  <si>
    <t>742-R-mont-03</t>
  </si>
  <si>
    <t>Přemístění stávající výzbroje RMAR do nového rozvaděče + instalace nového regulátoru RVS a externího modulu, provést dle schématu zapojení</t>
  </si>
  <si>
    <t>1411066688</t>
  </si>
  <si>
    <t>742-PI-mat</t>
  </si>
  <si>
    <t>Polní instrumentace</t>
  </si>
  <si>
    <t>742-PI-mat-01</t>
  </si>
  <si>
    <t>TC1.1 příložné čidlo teploty – větev 1</t>
  </si>
  <si>
    <t>497298013</t>
  </si>
  <si>
    <t>742-PI-mat-02</t>
  </si>
  <si>
    <t>TC2.1-příložné čidlo teploty – větev 2</t>
  </si>
  <si>
    <t>525074846</t>
  </si>
  <si>
    <t>742-PI-mat-03</t>
  </si>
  <si>
    <t>TC3.1-příložné čidlo teploty – větev 3</t>
  </si>
  <si>
    <t>1685766198</t>
  </si>
  <si>
    <t>742-PI-mat-04</t>
  </si>
  <si>
    <t>TC4.1- příložné čidlo teploty – větev 4</t>
  </si>
  <si>
    <t>674224533</t>
  </si>
  <si>
    <t>742-PI-mat-05</t>
  </si>
  <si>
    <t>TC5.1- příložné čidlo teploty – větev 5</t>
  </si>
  <si>
    <t>1761615240</t>
  </si>
  <si>
    <t>742-PI-mat-06</t>
  </si>
  <si>
    <t>TC6- příložné čidlo teploty – výstup z kaskády</t>
  </si>
  <si>
    <t>-836772748</t>
  </si>
  <si>
    <t>742-PI-mat-07</t>
  </si>
  <si>
    <t>TC7- příložné čidlo teploty – zpátečka</t>
  </si>
  <si>
    <t>-1041402461</t>
  </si>
  <si>
    <t>742-PI-mat-08</t>
  </si>
  <si>
    <t>TC-A- čidlo teploty na anuloidu</t>
  </si>
  <si>
    <t>-235634105</t>
  </si>
  <si>
    <t>742-PI-mont</t>
  </si>
  <si>
    <t>742-PI-mont-01</t>
  </si>
  <si>
    <t>-172333882</t>
  </si>
  <si>
    <t>742-PI-mont-02</t>
  </si>
  <si>
    <t>-1267259037</t>
  </si>
  <si>
    <t>742-PI-mont-03</t>
  </si>
  <si>
    <t>1664500998</t>
  </si>
  <si>
    <t>742-PI-mont-04</t>
  </si>
  <si>
    <t>-2042574419</t>
  </si>
  <si>
    <t>742-PI-mont-05</t>
  </si>
  <si>
    <t>-1939116870</t>
  </si>
  <si>
    <t>742-PI-mont-06</t>
  </si>
  <si>
    <t>-1893304131</t>
  </si>
  <si>
    <t>742-PI-mont-07</t>
  </si>
  <si>
    <t>389103727</t>
  </si>
  <si>
    <t>742-PI-mont-08</t>
  </si>
  <si>
    <t>1364331821</t>
  </si>
  <si>
    <t>742-RP-mat</t>
  </si>
  <si>
    <t>Regulační přístroje – umístěno v RMAR</t>
  </si>
  <si>
    <t>742-RP-mat-01</t>
  </si>
  <si>
    <t>RVS43.345/109 - ekvitermní regulátor, doplňuje stávající</t>
  </si>
  <si>
    <t>-1738799520</t>
  </si>
  <si>
    <t>742-RP-mat-02</t>
  </si>
  <si>
    <t>SVS43.345-komplet- sada svorek pro regulátor RVS43.345</t>
  </si>
  <si>
    <t>-1352712324</t>
  </si>
  <si>
    <t>742-RP-mat-03</t>
  </si>
  <si>
    <t>AVS37.294/109 - Obslužná jednotka s komunikací BSB pro RVS</t>
  </si>
  <si>
    <t>221837860</t>
  </si>
  <si>
    <t>742-RP-mat-04</t>
  </si>
  <si>
    <t>Krytka obslužné jednotky</t>
  </si>
  <si>
    <t>1984735542</t>
  </si>
  <si>
    <t>742-RP-mat-05</t>
  </si>
  <si>
    <t>Plochý kabel pro ovládací panel AVS37</t>
  </si>
  <si>
    <t>1140828356</t>
  </si>
  <si>
    <t>742-RP-mat-06</t>
  </si>
  <si>
    <t>AVS75.391/109 - rozšiřující modul pro RVS</t>
  </si>
  <si>
    <t>-437476005</t>
  </si>
  <si>
    <t>742-RP-mat-07</t>
  </si>
  <si>
    <t>SVS75.391-komplet- sada svorek pro regulátor AVS</t>
  </si>
  <si>
    <t>-628374649</t>
  </si>
  <si>
    <t>742-RP-mat-08</t>
  </si>
  <si>
    <t>Plochý kabel pro propojení AVS s RVS</t>
  </si>
  <si>
    <t>-307717211</t>
  </si>
  <si>
    <t>742-RP-mont</t>
  </si>
  <si>
    <t>742-RP-mont-01</t>
  </si>
  <si>
    <t>Instalace komponent a připojení</t>
  </si>
  <si>
    <t>-1603055013</t>
  </si>
  <si>
    <t>742-RP-mont-02</t>
  </si>
  <si>
    <t>SW práce a oživení systému MaR</t>
  </si>
  <si>
    <t>1604246460</t>
  </si>
  <si>
    <t>742-MI- mont</t>
  </si>
  <si>
    <t>Montážní a inženýrská činnost</t>
  </si>
  <si>
    <t>742-MI-mont-01</t>
  </si>
  <si>
    <t>Připojení dveřního kontaktu ke dveřní cloně</t>
  </si>
  <si>
    <t>-1324977026</t>
  </si>
  <si>
    <t>742-MI-mont-02</t>
  </si>
  <si>
    <t>Stavební přípomoce</t>
  </si>
  <si>
    <t>67584714</t>
  </si>
  <si>
    <t>742-MI-mont-03</t>
  </si>
  <si>
    <t>Koordinace s ostatními profesemi</t>
  </si>
  <si>
    <t>-1249868123</t>
  </si>
  <si>
    <t>742-MI-mont-04</t>
  </si>
  <si>
    <t>Komplexní provozní zkoušky</t>
  </si>
  <si>
    <t>1714803811</t>
  </si>
  <si>
    <t>742-MI-mont-05</t>
  </si>
  <si>
    <t>Zaškolení obsluhy, nebo servisní organizace s certifikátem</t>
  </si>
  <si>
    <t>1440856402</t>
  </si>
  <si>
    <t>742-MI-mont-06</t>
  </si>
  <si>
    <t>Realizační dokumentace</t>
  </si>
  <si>
    <t>-139684654</t>
  </si>
  <si>
    <t>742-MI-mont-07</t>
  </si>
  <si>
    <t>-171506013</t>
  </si>
  <si>
    <t>742-MI-mont-08</t>
  </si>
  <si>
    <t>Provedení kabelových trasa</t>
  </si>
  <si>
    <t>-793667449</t>
  </si>
  <si>
    <t>742-MI-mont-09</t>
  </si>
  <si>
    <t>Provedení pospojení</t>
  </si>
  <si>
    <t>-1083501753</t>
  </si>
  <si>
    <t>2024-058-04-04 - Profese - UT</t>
  </si>
  <si>
    <t xml:space="preserve">    731 - Ústřední vytápění</t>
  </si>
  <si>
    <t xml:space="preserve">      731-Z-mat - Zařízení:</t>
  </si>
  <si>
    <t xml:space="preserve">      731-A-mat - Armatury:</t>
  </si>
  <si>
    <t xml:space="preserve">      731-P-mat - Potrubí:</t>
  </si>
  <si>
    <t xml:space="preserve">      731-PV-mat - Podlahové vytápění:</t>
  </si>
  <si>
    <t xml:space="preserve">      731-TI-mat - Tepelné izolace:</t>
  </si>
  <si>
    <t xml:space="preserve">      731-ON-mont - Ostatní náklady :</t>
  </si>
  <si>
    <t>731</t>
  </si>
  <si>
    <t>Ústřední vytápění</t>
  </si>
  <si>
    <t>731-Z-mat</t>
  </si>
  <si>
    <t>Zařízení:</t>
  </si>
  <si>
    <t>731-Z-mat-01</t>
  </si>
  <si>
    <t>Trubkový rozdělovač - viz. výkres, 2x konzole</t>
  </si>
  <si>
    <t>1182104688</t>
  </si>
  <si>
    <t>731-Z-mat-02</t>
  </si>
  <si>
    <t>Dveřní clona PA 2220 CW, dálkové ovládání</t>
  </si>
  <si>
    <t>sada</t>
  </si>
  <si>
    <t>-963716926</t>
  </si>
  <si>
    <t>731-Z-mat-03</t>
  </si>
  <si>
    <t>Regulační sestava VLSP</t>
  </si>
  <si>
    <t>1665603959</t>
  </si>
  <si>
    <t>731-Z-mat-04</t>
  </si>
  <si>
    <t>Topný registr BVE 41-200</t>
  </si>
  <si>
    <t>1127408202</t>
  </si>
  <si>
    <t>731-Z-mat-05</t>
  </si>
  <si>
    <t>Topný registr BVE 42-240</t>
  </si>
  <si>
    <t>-1077264064</t>
  </si>
  <si>
    <t>731-Z-mat-06</t>
  </si>
  <si>
    <t>Topné těleso 33-070100-50-0010</t>
  </si>
  <si>
    <t>-1026304271</t>
  </si>
  <si>
    <t>731-A-mat</t>
  </si>
  <si>
    <t>Armatury:</t>
  </si>
  <si>
    <t>731-A-mat-01</t>
  </si>
  <si>
    <t>Kolový kohout 1"</t>
  </si>
  <si>
    <t>-557871310</t>
  </si>
  <si>
    <t>731-A-mat-02</t>
  </si>
  <si>
    <t>Kolový kohout 6/4"</t>
  </si>
  <si>
    <t>-1405715534</t>
  </si>
  <si>
    <t>731-A-mat-03</t>
  </si>
  <si>
    <t>Kolový kohout 2"</t>
  </si>
  <si>
    <t>-2137310088</t>
  </si>
  <si>
    <t>731-A-mat-04</t>
  </si>
  <si>
    <t>Zpětná klapka 6/4"</t>
  </si>
  <si>
    <t>1023047604</t>
  </si>
  <si>
    <t>731-A-mat-05</t>
  </si>
  <si>
    <t>Zpětná klapka 1"</t>
  </si>
  <si>
    <t>1536900527</t>
  </si>
  <si>
    <t>731-A-mat-06</t>
  </si>
  <si>
    <t>Manometr 0-6bar</t>
  </si>
  <si>
    <t>863250044</t>
  </si>
  <si>
    <t>731-A-mat-07</t>
  </si>
  <si>
    <t>Vypouštěcí ventil 1/2"</t>
  </si>
  <si>
    <t>-1876243135</t>
  </si>
  <si>
    <t>731-A-mat-08</t>
  </si>
  <si>
    <t>Filtr 6/4"</t>
  </si>
  <si>
    <t>-645261225</t>
  </si>
  <si>
    <t>731-A-mat-09</t>
  </si>
  <si>
    <t>Filtr 1"</t>
  </si>
  <si>
    <t>-2013564064</t>
  </si>
  <si>
    <t>731-A-mat-10</t>
  </si>
  <si>
    <t>Teploměr 0-100°C</t>
  </si>
  <si>
    <t>-1913066961</t>
  </si>
  <si>
    <t>731-A-mat-11</t>
  </si>
  <si>
    <t>Trojcestný směšovací ventil VRG 131 RP 5/4", Kvs 16, pohon ARA 643</t>
  </si>
  <si>
    <t>-2109060554</t>
  </si>
  <si>
    <t>731-A-mat-12</t>
  </si>
  <si>
    <t>Trojcestný směšovací ventil VRG 131 RP 3/4", Kvs 4, pohon ARA 643</t>
  </si>
  <si>
    <t>-1851130541</t>
  </si>
  <si>
    <t>731-A-mat-13</t>
  </si>
  <si>
    <t>Oběhové čerpadlo Grundfos ALPHA 1 25-60</t>
  </si>
  <si>
    <t>529477686</t>
  </si>
  <si>
    <t>731-A-mat-14</t>
  </si>
  <si>
    <t>Oběhové čerpadlo Grundfos MAGNA 1 25-60</t>
  </si>
  <si>
    <t>-1547673018</t>
  </si>
  <si>
    <t>731-A-mat-15</t>
  </si>
  <si>
    <t>Havarijní ventil plynu PEVEKO EVPE 1050.02/L</t>
  </si>
  <si>
    <t>739359071</t>
  </si>
  <si>
    <t>731-A-mat-16</t>
  </si>
  <si>
    <t>Termostatický radiátorový ventil 1/2"</t>
  </si>
  <si>
    <t>-316246591</t>
  </si>
  <si>
    <t>731-A-mat-17</t>
  </si>
  <si>
    <t>Radiátorové šroubení</t>
  </si>
  <si>
    <t>-1552152415</t>
  </si>
  <si>
    <t>731-A-mat-18</t>
  </si>
  <si>
    <t>Termostatická hlavice</t>
  </si>
  <si>
    <t>-758310810</t>
  </si>
  <si>
    <t>731-A-mat-19</t>
  </si>
  <si>
    <t>Termostatická hlavice s oddáleným čidle (kapilára 5m)</t>
  </si>
  <si>
    <t>1421658177</t>
  </si>
  <si>
    <t>731-P-mat</t>
  </si>
  <si>
    <t>Potrubí:</t>
  </si>
  <si>
    <t>731-P-mat-01</t>
  </si>
  <si>
    <t>Ocelové potrubí 2"</t>
  </si>
  <si>
    <t>bm</t>
  </si>
  <si>
    <t>1190300333</t>
  </si>
  <si>
    <t>731-P-mat-02</t>
  </si>
  <si>
    <t>Ocelové potrubí 6/4"</t>
  </si>
  <si>
    <t>-1747256937</t>
  </si>
  <si>
    <t>731-P-mat-03</t>
  </si>
  <si>
    <t>Potrubí měděné polotvrdé, 18x1 mm</t>
  </si>
  <si>
    <t>45279861</t>
  </si>
  <si>
    <t>731-P-mat-04</t>
  </si>
  <si>
    <t>Potrubí měděné polotvrdé, 22x1 mm</t>
  </si>
  <si>
    <t>1428214472</t>
  </si>
  <si>
    <t>731-P-mat-05</t>
  </si>
  <si>
    <t>Potrubí měděné tvrdé, 28x1,5 mm</t>
  </si>
  <si>
    <t>1058982278</t>
  </si>
  <si>
    <t>731-P-mat-06</t>
  </si>
  <si>
    <t>Ocelové potrubí 57/3</t>
  </si>
  <si>
    <t>602896411</t>
  </si>
  <si>
    <t>731-P-mat-07</t>
  </si>
  <si>
    <t>Ocelové potrubí 60/3</t>
  </si>
  <si>
    <t>-1165189621</t>
  </si>
  <si>
    <t>731-P-mat-08</t>
  </si>
  <si>
    <t>PE-HD 100 63x5,8</t>
  </si>
  <si>
    <t>1810100706</t>
  </si>
  <si>
    <t>731-PV-mat</t>
  </si>
  <si>
    <t>Podlahové vytápění:</t>
  </si>
  <si>
    <t>731-PV-mat-01</t>
  </si>
  <si>
    <t>Potrubí PEXa 17x2,0 ( 120 m; 240 m; 600 m )</t>
  </si>
  <si>
    <t>1868010708</t>
  </si>
  <si>
    <t>731-PV-mat-02</t>
  </si>
  <si>
    <t>Systémová izolační deska s ochrannou fólií - 1000x500mm (0,50m2); černá - 7,5m2/15ks</t>
  </si>
  <si>
    <t>272170633</t>
  </si>
  <si>
    <t>731-PV-mat-03</t>
  </si>
  <si>
    <t>CS 553 VP - Sestava rozdělovač/sběrač - pro podlahové vytápění - skříň na ze´d</t>
  </si>
  <si>
    <t>-2123125272</t>
  </si>
  <si>
    <t>731-PV-mat-04</t>
  </si>
  <si>
    <t>Obvodový dilatační pás - samolepicí s fólií tl. 10 mm, š. 160 mm ( 50 / 250 m )</t>
  </si>
  <si>
    <t>-1615079951</t>
  </si>
  <si>
    <t>731-PV-mat-05</t>
  </si>
  <si>
    <t>Svěrné šroubení - na potrubí PEX 17 x 2 PEX-EK</t>
  </si>
  <si>
    <t>-252534514</t>
  </si>
  <si>
    <t>731-PV-mat-06</t>
  </si>
  <si>
    <t>Fixační oblouk</t>
  </si>
  <si>
    <t>-987840538</t>
  </si>
  <si>
    <t>731-TI-mat</t>
  </si>
  <si>
    <t>Tepelné izolace:</t>
  </si>
  <si>
    <t>731-TI-mat-01</t>
  </si>
  <si>
    <t>Tepelná izolace návleková 20/18</t>
  </si>
  <si>
    <t>740586433</t>
  </si>
  <si>
    <t>731-TI-mat-02</t>
  </si>
  <si>
    <t>Tepelná izolace návleková 20/22</t>
  </si>
  <si>
    <t>-1109811132</t>
  </si>
  <si>
    <t>731-TI-mat-03</t>
  </si>
  <si>
    <t>Tepelná izolace návleková 20/28</t>
  </si>
  <si>
    <t>1781746564</t>
  </si>
  <si>
    <t>731-TI-mat-04</t>
  </si>
  <si>
    <t>Tepelná izolace návleková 20/57</t>
  </si>
  <si>
    <t>-1108251343</t>
  </si>
  <si>
    <t>731-TI-mat-05</t>
  </si>
  <si>
    <t>1372961904</t>
  </si>
  <si>
    <t>731-ON-mont</t>
  </si>
  <si>
    <t>Ostatní náklady :</t>
  </si>
  <si>
    <t>731-ON-mont-01</t>
  </si>
  <si>
    <t>Topná a tlaková zkouška</t>
  </si>
  <si>
    <t>-1394884873</t>
  </si>
  <si>
    <t>731-ON-mont-02</t>
  </si>
  <si>
    <t>Propláchnutí systému</t>
  </si>
  <si>
    <t>1281968918</t>
  </si>
  <si>
    <t>731-ON-mont-03</t>
  </si>
  <si>
    <t>Montáž</t>
  </si>
  <si>
    <t>-634987260</t>
  </si>
  <si>
    <t>731-ON-mat-01</t>
  </si>
  <si>
    <t>Pomocný montážní materiál</t>
  </si>
  <si>
    <t>1927797148</t>
  </si>
  <si>
    <t>731-ON-mat-02</t>
  </si>
  <si>
    <t>Výstražná fólie "VODA"</t>
  </si>
  <si>
    <t>1609338622</t>
  </si>
  <si>
    <t>731-ON-mat-03</t>
  </si>
  <si>
    <t>Signálizační vodič y=2,5mm2</t>
  </si>
  <si>
    <t>1240238281</t>
  </si>
  <si>
    <t>HZS2221</t>
  </si>
  <si>
    <t>Hodinové zúčtovací sazby profesí PSV provádění stavebních instalací topenář</t>
  </si>
  <si>
    <t>-916754489</t>
  </si>
  <si>
    <t>https://podminky.urs.cz/item/CS_URS_2024_01/HZS2221</t>
  </si>
  <si>
    <t>HZS2222</t>
  </si>
  <si>
    <t>Hodinové zúčtovací sazby profesí PSV provádění stavebních instalací topenář odborný</t>
  </si>
  <si>
    <t>-1197546417</t>
  </si>
  <si>
    <t>https://podminky.urs.cz/item/CS_URS_2024_01/HZS2222</t>
  </si>
  <si>
    <t>2024-058-05 - VRN-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</si>
  <si>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</si>
  <si>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</si>
  <si>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</si>
  <si>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</si>
  <si>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</si>
  <si>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</si>
  <si>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</si>
  <si>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</si>
  <si>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</si>
  <si>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</si>
  <si>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013254000.S</t>
  </si>
  <si>
    <t>Dokumentace skutečného provedení stavby</t>
  </si>
  <si>
    <t>1024</t>
  </si>
  <si>
    <t>1467589017</t>
  </si>
  <si>
    <t>https://podminky.urs.cz/item/CS_URS_2024_01/013254000.S</t>
  </si>
  <si>
    <t>VRN3</t>
  </si>
  <si>
    <t>Zařízení staveniště</t>
  </si>
  <si>
    <t>030001000</t>
  </si>
  <si>
    <t>1825342812</t>
  </si>
  <si>
    <t>https://podminky.urs.cz/item/CS_URS_2024_01/030001000</t>
  </si>
  <si>
    <t>034503000</t>
  </si>
  <si>
    <t>Informační tabule na staveništi</t>
  </si>
  <si>
    <t>-1000207159</t>
  </si>
  <si>
    <t>https://podminky.urs.cz/item/CS_URS_2024_01/034503000</t>
  </si>
  <si>
    <t>VRN4</t>
  </si>
  <si>
    <t>Inženýrská činnost</t>
  </si>
  <si>
    <t>041403000</t>
  </si>
  <si>
    <t>Koordinátor BOZP na staveništi</t>
  </si>
  <si>
    <t>-1316100439</t>
  </si>
  <si>
    <t>https://podminky.urs.cz/item/CS_URS_2024_01/041403000</t>
  </si>
  <si>
    <t>042503000</t>
  </si>
  <si>
    <t>Plán BOZP na staveništi</t>
  </si>
  <si>
    <t>-83717234</t>
  </si>
  <si>
    <t>https://podminky.urs.cz/item/CS_URS_2024_01/042503000</t>
  </si>
  <si>
    <t>045002000.KV</t>
  </si>
  <si>
    <t>Kompletační a koordinační činnost</t>
  </si>
  <si>
    <t>951203580</t>
  </si>
  <si>
    <t>https://podminky.urs.cz/item/CS_URS_2024_01/045002000.KV</t>
  </si>
  <si>
    <t>VRN6</t>
  </si>
  <si>
    <t>Územní vlivy</t>
  </si>
  <si>
    <t>065002000</t>
  </si>
  <si>
    <t>Hlavní tituly průvodních činností a nákladů územní vlivy mimostaveništní doprava materiálů a výrobků</t>
  </si>
  <si>
    <t>118545809</t>
  </si>
  <si>
    <t>https://podminky.urs.cz/item/CS_URS_2024_01/065002000</t>
  </si>
  <si>
    <t>VRN9</t>
  </si>
  <si>
    <t>Ostatní náklady</t>
  </si>
  <si>
    <t>091002000</t>
  </si>
  <si>
    <t>Hlavní tituly průvodních činností a nákladů ostatní náklady související s objektem</t>
  </si>
  <si>
    <t>365540975</t>
  </si>
  <si>
    <t>https://podminky.urs.cz/item/CS_URS_2024_01/091002000</t>
  </si>
  <si>
    <t>SEZNAM FIGUR</t>
  </si>
  <si>
    <t>Výměra</t>
  </si>
  <si>
    <t>2024-058-01/ 2024-058-01-02</t>
  </si>
  <si>
    <t>Použití figury:</t>
  </si>
  <si>
    <t>Krytí potrubí z plastů výstražnou fólií z PVC přes 34 do 40 cm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</si>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</sst>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4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11101" TargetMode="External" /><Relationship Id="rId2" Type="http://schemas.openxmlformats.org/officeDocument/2006/relationships/hyperlink" Target="https://podminky.urs.cz/item/CS_URS_2024_01/162211311" TargetMode="External" /><Relationship Id="rId3" Type="http://schemas.openxmlformats.org/officeDocument/2006/relationships/hyperlink" Target="https://podminky.urs.cz/item/CS_URS_2024_01/162211319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62751119" TargetMode="External" /><Relationship Id="rId6" Type="http://schemas.openxmlformats.org/officeDocument/2006/relationships/hyperlink" Target="https://podminky.urs.cz/item/CS_URS_2024_01/167111101" TargetMode="External" /><Relationship Id="rId7" Type="http://schemas.openxmlformats.org/officeDocument/2006/relationships/hyperlink" Target="https://podminky.urs.cz/item/CS_URS_2024_01/17120122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hyperlink" Target="https://podminky.urs.cz/item/CS_URS_2024_01/949101112" TargetMode="External" /><Relationship Id="rId10" Type="http://schemas.openxmlformats.org/officeDocument/2006/relationships/hyperlink" Target="https://podminky.urs.cz/item/CS_URS_2024_01/985131311" TargetMode="External" /><Relationship Id="rId11" Type="http://schemas.openxmlformats.org/officeDocument/2006/relationships/hyperlink" Target="https://podminky.urs.cz/item/CS_URS_2024_01/961055111" TargetMode="External" /><Relationship Id="rId12" Type="http://schemas.openxmlformats.org/officeDocument/2006/relationships/hyperlink" Target="https://podminky.urs.cz/item/CS_URS_2024_01/965042141" TargetMode="External" /><Relationship Id="rId13" Type="http://schemas.openxmlformats.org/officeDocument/2006/relationships/hyperlink" Target="https://podminky.urs.cz/item/CS_URS_2024_01/965082933" TargetMode="External" /><Relationship Id="rId14" Type="http://schemas.openxmlformats.org/officeDocument/2006/relationships/hyperlink" Target="https://podminky.urs.cz/item/CS_URS_2024_01/968062559" TargetMode="External" /><Relationship Id="rId15" Type="http://schemas.openxmlformats.org/officeDocument/2006/relationships/hyperlink" Target="https://podminky.urs.cz/item/CS_URS_2024_01/969031111" TargetMode="External" /><Relationship Id="rId16" Type="http://schemas.openxmlformats.org/officeDocument/2006/relationships/hyperlink" Target="https://podminky.urs.cz/item/CS_URS_2024_01/973031325" TargetMode="External" /><Relationship Id="rId17" Type="http://schemas.openxmlformats.org/officeDocument/2006/relationships/hyperlink" Target="https://podminky.urs.cz/item/CS_URS_2024_01/997013151" TargetMode="External" /><Relationship Id="rId18" Type="http://schemas.openxmlformats.org/officeDocument/2006/relationships/hyperlink" Target="https://podminky.urs.cz/item/CS_URS_2024_01/997013501" TargetMode="External" /><Relationship Id="rId19" Type="http://schemas.openxmlformats.org/officeDocument/2006/relationships/hyperlink" Target="https://podminky.urs.cz/item/CS_URS_2024_01/997013509" TargetMode="External" /><Relationship Id="rId20" Type="http://schemas.openxmlformats.org/officeDocument/2006/relationships/hyperlink" Target="https://podminky.urs.cz/item/CS_URS_2024_01/997013601" TargetMode="External" /><Relationship Id="rId21" Type="http://schemas.openxmlformats.org/officeDocument/2006/relationships/hyperlink" Target="https://podminky.urs.cz/item/CS_URS_2024_01/997013602" TargetMode="External" /><Relationship Id="rId22" Type="http://schemas.openxmlformats.org/officeDocument/2006/relationships/hyperlink" Target="https://podminky.urs.cz/item/CS_URS_2024_01/997013603" TargetMode="External" /><Relationship Id="rId23" Type="http://schemas.openxmlformats.org/officeDocument/2006/relationships/hyperlink" Target="https://podminky.urs.cz/item/CS_URS_2024_01/997013631" TargetMode="External" /><Relationship Id="rId24" Type="http://schemas.openxmlformats.org/officeDocument/2006/relationships/hyperlink" Target="https://podminky.urs.cz/item/CS_URS_2024_01/997013655" TargetMode="External" /><Relationship Id="rId25" Type="http://schemas.openxmlformats.org/officeDocument/2006/relationships/hyperlink" Target="https://podminky.urs.cz/item/CS_URS_2024_01/997013811" TargetMode="External" /><Relationship Id="rId26" Type="http://schemas.openxmlformats.org/officeDocument/2006/relationships/hyperlink" Target="https://podminky.urs.cz/item/CS_URS_2024_01/997013814" TargetMode="External" /><Relationship Id="rId27" Type="http://schemas.openxmlformats.org/officeDocument/2006/relationships/hyperlink" Target="https://podminky.urs.cz/item/CS_URS_2024_01/998018001" TargetMode="External" /><Relationship Id="rId28" Type="http://schemas.openxmlformats.org/officeDocument/2006/relationships/hyperlink" Target="https://podminky.urs.cz/item/CS_URS_2024_01/711131811" TargetMode="External" /><Relationship Id="rId29" Type="http://schemas.openxmlformats.org/officeDocument/2006/relationships/hyperlink" Target="https://podminky.urs.cz/item/CS_URS_2024_01/741371845" TargetMode="External" /><Relationship Id="rId30" Type="http://schemas.openxmlformats.org/officeDocument/2006/relationships/hyperlink" Target="https://podminky.urs.cz/item/CS_URS_2024_01/742210821" TargetMode="External" /><Relationship Id="rId31" Type="http://schemas.openxmlformats.org/officeDocument/2006/relationships/hyperlink" Target="https://podminky.urs.cz/item/CS_URS_2024_01/762631803" TargetMode="External" /><Relationship Id="rId32" Type="http://schemas.openxmlformats.org/officeDocument/2006/relationships/hyperlink" Target="https://podminky.urs.cz/item/CS_URS_2024_01/766221811" TargetMode="External" /><Relationship Id="rId33" Type="http://schemas.openxmlformats.org/officeDocument/2006/relationships/hyperlink" Target="https://podminky.urs.cz/item/CS_URS_2024_01/766691915" TargetMode="External" /><Relationship Id="rId34" Type="http://schemas.openxmlformats.org/officeDocument/2006/relationships/hyperlink" Target="https://podminky.urs.cz/item/CS_URS_2024_01/766691917" TargetMode="External" /><Relationship Id="rId35" Type="http://schemas.openxmlformats.org/officeDocument/2006/relationships/hyperlink" Target="https://podminky.urs.cz/item/CS_URS_2024_01/767114811" TargetMode="External" /><Relationship Id="rId36" Type="http://schemas.openxmlformats.org/officeDocument/2006/relationships/hyperlink" Target="https://podminky.urs.cz/item/CS_URS_2024_01/772521811" TargetMode="External" /><Relationship Id="rId37" Type="http://schemas.openxmlformats.org/officeDocument/2006/relationships/hyperlink" Target="https://podminky.urs.cz/item/CS_URS_2024_01/772523811" TargetMode="External" /><Relationship Id="rId38" Type="http://schemas.openxmlformats.org/officeDocument/2006/relationships/hyperlink" Target="https://podminky.urs.cz/item/CS_URS_2024_01/772991441" TargetMode="External" /><Relationship Id="rId39" Type="http://schemas.openxmlformats.org/officeDocument/2006/relationships/hyperlink" Target="https://podminky.urs.cz/item/CS_URS_2024_01/998772121" TargetMode="External" /><Relationship Id="rId40" Type="http://schemas.openxmlformats.org/officeDocument/2006/relationships/hyperlink" Target="https://podminky.urs.cz/item/CS_URS_2024_01/784121003" TargetMode="External" /><Relationship Id="rId41" Type="http://schemas.openxmlformats.org/officeDocument/2006/relationships/hyperlink" Target="https://podminky.urs.cz/item/CS_URS_2024_01/784121013" TargetMode="External" /><Relationship Id="rId4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899722114" TargetMode="External" /><Relationship Id="rId2" Type="http://schemas.openxmlformats.org/officeDocument/2006/relationships/hyperlink" Target="https://podminky.urs.cz/item/CS_URS_2024_01/171152501" TargetMode="External" /><Relationship Id="rId3" Type="http://schemas.openxmlformats.org/officeDocument/2006/relationships/hyperlink" Target="https://podminky.urs.cz/item/CS_URS_2024_01/174111101" TargetMode="External" /><Relationship Id="rId4" Type="http://schemas.openxmlformats.org/officeDocument/2006/relationships/hyperlink" Target="https://podminky.urs.cz/item/CS_URS_2024_01/271532212" TargetMode="External" /><Relationship Id="rId5" Type="http://schemas.openxmlformats.org/officeDocument/2006/relationships/hyperlink" Target="https://podminky.urs.cz/item/CS_URS_2024_01/273313611" TargetMode="External" /><Relationship Id="rId6" Type="http://schemas.openxmlformats.org/officeDocument/2006/relationships/hyperlink" Target="https://podminky.urs.cz/item/CS_URS_2024_01/273321311" TargetMode="External" /><Relationship Id="rId7" Type="http://schemas.openxmlformats.org/officeDocument/2006/relationships/hyperlink" Target="https://podminky.urs.cz/item/CS_URS_2024_01/273351121" TargetMode="External" /><Relationship Id="rId8" Type="http://schemas.openxmlformats.org/officeDocument/2006/relationships/hyperlink" Target="https://podminky.urs.cz/item/CS_URS_2024_01/273351122" TargetMode="External" /><Relationship Id="rId9" Type="http://schemas.openxmlformats.org/officeDocument/2006/relationships/hyperlink" Target="https://podminky.urs.cz/item/CS_URS_2024_01/273362021" TargetMode="External" /><Relationship Id="rId10" Type="http://schemas.openxmlformats.org/officeDocument/2006/relationships/hyperlink" Target="https://podminky.urs.cz/item/CS_URS_2024_01/274313611" TargetMode="External" /><Relationship Id="rId11" Type="http://schemas.openxmlformats.org/officeDocument/2006/relationships/hyperlink" Target="https://podminky.urs.cz/item/CS_URS_2024_01/274351121" TargetMode="External" /><Relationship Id="rId12" Type="http://schemas.openxmlformats.org/officeDocument/2006/relationships/hyperlink" Target="https://podminky.urs.cz/item/CS_URS_2024_01/274351122" TargetMode="External" /><Relationship Id="rId13" Type="http://schemas.openxmlformats.org/officeDocument/2006/relationships/hyperlink" Target="https://podminky.urs.cz/item/CS_URS_2024_01/413232221" TargetMode="External" /><Relationship Id="rId14" Type="http://schemas.openxmlformats.org/officeDocument/2006/relationships/hyperlink" Target="https://podminky.urs.cz/item/CS_URS_2024_01/434191423" TargetMode="External" /><Relationship Id="rId15" Type="http://schemas.openxmlformats.org/officeDocument/2006/relationships/hyperlink" Target="https://podminky.urs.cz/item/CS_URS_2024_01/451573111" TargetMode="External" /><Relationship Id="rId16" Type="http://schemas.openxmlformats.org/officeDocument/2006/relationships/hyperlink" Target="https://podminky.urs.cz/item/CS_URS_2024_01/611315416" TargetMode="External" /><Relationship Id="rId17" Type="http://schemas.openxmlformats.org/officeDocument/2006/relationships/hyperlink" Target="https://podminky.urs.cz/item/CS_URS_2024_01/612315417" TargetMode="External" /><Relationship Id="rId18" Type="http://schemas.openxmlformats.org/officeDocument/2006/relationships/hyperlink" Target="https://podminky.urs.cz/item/CS_URS_2024_01/632441215" TargetMode="External" /><Relationship Id="rId19" Type="http://schemas.openxmlformats.org/officeDocument/2006/relationships/hyperlink" Target="https://podminky.urs.cz/item/CS_URS_2024_01/632441291" TargetMode="External" /><Relationship Id="rId20" Type="http://schemas.openxmlformats.org/officeDocument/2006/relationships/hyperlink" Target="https://podminky.urs.cz/item/CS_URS_2024_01/632441291" TargetMode="External" /><Relationship Id="rId21" Type="http://schemas.openxmlformats.org/officeDocument/2006/relationships/hyperlink" Target="https://podminky.urs.cz/item/CS_URS_2024_01/622135002" TargetMode="External" /><Relationship Id="rId22" Type="http://schemas.openxmlformats.org/officeDocument/2006/relationships/hyperlink" Target="https://podminky.urs.cz/item/CS_URS_2024_01/629995101" TargetMode="External" /><Relationship Id="rId23" Type="http://schemas.openxmlformats.org/officeDocument/2006/relationships/hyperlink" Target="https://podminky.urs.cz/item/CS_URS_2024_01/899722114" TargetMode="External" /><Relationship Id="rId24" Type="http://schemas.openxmlformats.org/officeDocument/2006/relationships/hyperlink" Target="https://podminky.urs.cz/item/CS_URS_2024_01/949101112" TargetMode="External" /><Relationship Id="rId25" Type="http://schemas.openxmlformats.org/officeDocument/2006/relationships/hyperlink" Target="https://podminky.urs.cz/item/CS_URS_2024_01/952901114" TargetMode="External" /><Relationship Id="rId26" Type="http://schemas.openxmlformats.org/officeDocument/2006/relationships/hyperlink" Target="https://podminky.urs.cz/item/CS_URS_2024_01/998018001" TargetMode="External" /><Relationship Id="rId27" Type="http://schemas.openxmlformats.org/officeDocument/2006/relationships/hyperlink" Target="https://podminky.urs.cz/item/CS_URS_2024_01/711111001" TargetMode="External" /><Relationship Id="rId28" Type="http://schemas.openxmlformats.org/officeDocument/2006/relationships/hyperlink" Target="https://podminky.urs.cz/item/CS_URS_2024_01/711112001" TargetMode="External" /><Relationship Id="rId29" Type="http://schemas.openxmlformats.org/officeDocument/2006/relationships/hyperlink" Target="https://podminky.urs.cz/item/CS_URS_2024_01/711141559" TargetMode="External" /><Relationship Id="rId30" Type="http://schemas.openxmlformats.org/officeDocument/2006/relationships/hyperlink" Target="https://podminky.urs.cz/item/CS_URS_2024_01/711142559" TargetMode="External" /><Relationship Id="rId31" Type="http://schemas.openxmlformats.org/officeDocument/2006/relationships/hyperlink" Target="https://podminky.urs.cz/item/CS_URS_2024_01/998711121" TargetMode="External" /><Relationship Id="rId32" Type="http://schemas.openxmlformats.org/officeDocument/2006/relationships/hyperlink" Target="https://podminky.urs.cz/item/CS_URS_2024_01/713121111" TargetMode="External" /><Relationship Id="rId33" Type="http://schemas.openxmlformats.org/officeDocument/2006/relationships/hyperlink" Target="https://podminky.urs.cz/item/CS_URS_2024_01/713191132" TargetMode="External" /><Relationship Id="rId34" Type="http://schemas.openxmlformats.org/officeDocument/2006/relationships/hyperlink" Target="https://podminky.urs.cz/item/CS_URS_2024_01/998713121" TargetMode="External" /><Relationship Id="rId35" Type="http://schemas.openxmlformats.org/officeDocument/2006/relationships/hyperlink" Target="https://podminky.urs.cz/item/CS_URS_2024_01/762512255" TargetMode="External" /><Relationship Id="rId36" Type="http://schemas.openxmlformats.org/officeDocument/2006/relationships/hyperlink" Target="https://podminky.urs.cz/item/CS_URS_2024_01/762595001" TargetMode="External" /><Relationship Id="rId37" Type="http://schemas.openxmlformats.org/officeDocument/2006/relationships/hyperlink" Target="https://podminky.urs.cz/item/CS_URS_2024_01/998762121" TargetMode="External" /><Relationship Id="rId38" Type="http://schemas.openxmlformats.org/officeDocument/2006/relationships/hyperlink" Target="https://podminky.urs.cz/item/CS_URS_2024_01/7666619.R" TargetMode="External" /><Relationship Id="rId39" Type="http://schemas.openxmlformats.org/officeDocument/2006/relationships/hyperlink" Target="https://podminky.urs.cz/item/CS_URS_2024_01/767531121" TargetMode="External" /><Relationship Id="rId40" Type="http://schemas.openxmlformats.org/officeDocument/2006/relationships/hyperlink" Target="https://podminky.urs.cz/item/CS_URS_2024_01/767531215" TargetMode="External" /><Relationship Id="rId41" Type="http://schemas.openxmlformats.org/officeDocument/2006/relationships/hyperlink" Target="https://podminky.urs.cz/item/CS_URS_2024_01/767995116" TargetMode="External" /><Relationship Id="rId42" Type="http://schemas.openxmlformats.org/officeDocument/2006/relationships/hyperlink" Target="https://podminky.urs.cz/item/CS_URS_2024_01/998767121" TargetMode="External" /><Relationship Id="rId43" Type="http://schemas.openxmlformats.org/officeDocument/2006/relationships/hyperlink" Target="https://podminky.urs.cz/item/CS_URS_2024_01/772211413" TargetMode="External" /><Relationship Id="rId44" Type="http://schemas.openxmlformats.org/officeDocument/2006/relationships/hyperlink" Target="https://podminky.urs.cz/item/CS_URS_2024_01/772231312" TargetMode="External" /><Relationship Id="rId45" Type="http://schemas.openxmlformats.org/officeDocument/2006/relationships/hyperlink" Target="https://podminky.urs.cz/item/CS_URS_2024_01/772521240" TargetMode="External" /><Relationship Id="rId46" Type="http://schemas.openxmlformats.org/officeDocument/2006/relationships/hyperlink" Target="https://podminky.urs.cz/item/CS_URS_2024_01/772521250" TargetMode="External" /><Relationship Id="rId47" Type="http://schemas.openxmlformats.org/officeDocument/2006/relationships/hyperlink" Target="https://podminky.urs.cz/item/CS_URS_2024_01/998772121" TargetMode="External" /><Relationship Id="rId48" Type="http://schemas.openxmlformats.org/officeDocument/2006/relationships/hyperlink" Target="https://podminky.urs.cz/item/CS_URS_2024_01/784171101" TargetMode="External" /><Relationship Id="rId49" Type="http://schemas.openxmlformats.org/officeDocument/2006/relationships/hyperlink" Target="https://podminky.urs.cz/item/CS_URS_2024_01/784171111" TargetMode="External" /><Relationship Id="rId50" Type="http://schemas.openxmlformats.org/officeDocument/2006/relationships/hyperlink" Target="https://podminky.urs.cz/item/CS_URS_2024_01/784181111.1" TargetMode="External" /><Relationship Id="rId51" Type="http://schemas.openxmlformats.org/officeDocument/2006/relationships/hyperlink" Target="https://podminky.urs.cz/item/CS_URS_2024_01/784191001" TargetMode="External" /><Relationship Id="rId52" Type="http://schemas.openxmlformats.org/officeDocument/2006/relationships/hyperlink" Target="https://podminky.urs.cz/item/CS_URS_2024_01/784191005" TargetMode="External" /><Relationship Id="rId53" Type="http://schemas.openxmlformats.org/officeDocument/2006/relationships/hyperlink" Target="https://podminky.urs.cz/item/CS_URS_2024_01/784191007" TargetMode="External" /><Relationship Id="rId54" Type="http://schemas.openxmlformats.org/officeDocument/2006/relationships/hyperlink" Target="https://podminky.urs.cz/item/CS_URS_2024_01/784211101" TargetMode="External" /><Relationship Id="rId55" Type="http://schemas.openxmlformats.org/officeDocument/2006/relationships/hyperlink" Target="https://podminky.urs.cz/item/CS_URS_2024_01/998787111" TargetMode="External" /><Relationship Id="rId5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7013151" TargetMode="External" /><Relationship Id="rId2" Type="http://schemas.openxmlformats.org/officeDocument/2006/relationships/hyperlink" Target="https://podminky.urs.cz/item/CS_URS_2024_01/997013501" TargetMode="External" /><Relationship Id="rId3" Type="http://schemas.openxmlformats.org/officeDocument/2006/relationships/hyperlink" Target="https://podminky.urs.cz/item/CS_URS_2024_01/997013509" TargetMode="External" /><Relationship Id="rId4" Type="http://schemas.openxmlformats.org/officeDocument/2006/relationships/hyperlink" Target="https://podminky.urs.cz/item/CS_URS_2024_01/997013631" TargetMode="External" /><Relationship Id="rId5" Type="http://schemas.openxmlformats.org/officeDocument/2006/relationships/hyperlink" Target="https://podminky.urs.cz/item/CS_URS_2024_01/997013811" TargetMode="External" /><Relationship Id="rId6" Type="http://schemas.openxmlformats.org/officeDocument/2006/relationships/hyperlink" Target="https://podminky.urs.cz/item/CS_URS_2024_01/741371845" TargetMode="External" /><Relationship Id="rId7" Type="http://schemas.openxmlformats.org/officeDocument/2006/relationships/hyperlink" Target="https://podminky.urs.cz/item/CS_URS_2024_01/742210821" TargetMode="External" /><Relationship Id="rId8" Type="http://schemas.openxmlformats.org/officeDocument/2006/relationships/hyperlink" Target="https://podminky.urs.cz/item/CS_URS_2024_01/762512811" TargetMode="External" /><Relationship Id="rId9" Type="http://schemas.openxmlformats.org/officeDocument/2006/relationships/hyperlink" Target="https://podminky.urs.cz/item/CS_URS_2024_01/762521812" TargetMode="External" /><Relationship Id="rId10" Type="http://schemas.openxmlformats.org/officeDocument/2006/relationships/hyperlink" Target="https://podminky.urs.cz/item/CS_URS_2024_01/784121003" TargetMode="External" /><Relationship Id="rId11" Type="http://schemas.openxmlformats.org/officeDocument/2006/relationships/hyperlink" Target="https://podminky.urs.cz/item/CS_URS_2024_01/784121013" TargetMode="External" /><Relationship Id="rId1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1315416" TargetMode="External" /><Relationship Id="rId2" Type="http://schemas.openxmlformats.org/officeDocument/2006/relationships/hyperlink" Target="https://podminky.urs.cz/item/CS_URS_2024_01/612315417" TargetMode="External" /><Relationship Id="rId3" Type="http://schemas.openxmlformats.org/officeDocument/2006/relationships/hyperlink" Target="https://podminky.urs.cz/item/CS_URS_2024_01/949101112" TargetMode="External" /><Relationship Id="rId4" Type="http://schemas.openxmlformats.org/officeDocument/2006/relationships/hyperlink" Target="https://podminky.urs.cz/item/CS_URS_2024_01/952901114" TargetMode="External" /><Relationship Id="rId5" Type="http://schemas.openxmlformats.org/officeDocument/2006/relationships/hyperlink" Target="https://podminky.urs.cz/item/CS_URS_2024_01/998018001" TargetMode="External" /><Relationship Id="rId6" Type="http://schemas.openxmlformats.org/officeDocument/2006/relationships/hyperlink" Target="https://podminky.urs.cz/item/CS_URS_2024_01/772524913" TargetMode="External" /><Relationship Id="rId7" Type="http://schemas.openxmlformats.org/officeDocument/2006/relationships/hyperlink" Target="https://podminky.urs.cz/item/CS_URS_2024_01/772591911" TargetMode="External" /><Relationship Id="rId8" Type="http://schemas.openxmlformats.org/officeDocument/2006/relationships/hyperlink" Target="https://podminky.urs.cz/item/CS_URS_2024_01/772591912" TargetMode="External" /><Relationship Id="rId9" Type="http://schemas.openxmlformats.org/officeDocument/2006/relationships/hyperlink" Target="https://podminky.urs.cz/item/CS_URS_2024_01/772591916" TargetMode="External" /><Relationship Id="rId10" Type="http://schemas.openxmlformats.org/officeDocument/2006/relationships/hyperlink" Target="https://podminky.urs.cz/item/CS_URS_2024_01/772591922" TargetMode="External" /><Relationship Id="rId11" Type="http://schemas.openxmlformats.org/officeDocument/2006/relationships/hyperlink" Target="https://podminky.urs.cz/item/CS_URS_2024_01/772591923" TargetMode="External" /><Relationship Id="rId12" Type="http://schemas.openxmlformats.org/officeDocument/2006/relationships/hyperlink" Target="https://podminky.urs.cz/item/CS_URS_2024_01/784171101" TargetMode="External" /><Relationship Id="rId13" Type="http://schemas.openxmlformats.org/officeDocument/2006/relationships/hyperlink" Target="https://podminky.urs.cz/item/CS_URS_2024_01/784171111" TargetMode="External" /><Relationship Id="rId14" Type="http://schemas.openxmlformats.org/officeDocument/2006/relationships/hyperlink" Target="https://podminky.urs.cz/item/CS_URS_2024_01/784181111.1" TargetMode="External" /><Relationship Id="rId15" Type="http://schemas.openxmlformats.org/officeDocument/2006/relationships/hyperlink" Target="https://podminky.urs.cz/item/CS_URS_2024_01/784191001" TargetMode="External" /><Relationship Id="rId16" Type="http://schemas.openxmlformats.org/officeDocument/2006/relationships/hyperlink" Target="https://podminky.urs.cz/item/CS_URS_2024_01/784191005" TargetMode="External" /><Relationship Id="rId17" Type="http://schemas.openxmlformats.org/officeDocument/2006/relationships/hyperlink" Target="https://podminky.urs.cz/item/CS_URS_2024_01/784191007" TargetMode="External" /><Relationship Id="rId18" Type="http://schemas.openxmlformats.org/officeDocument/2006/relationships/hyperlink" Target="https://podminky.urs.cz/item/CS_URS_2024_01/784211101" TargetMode="External" /><Relationship Id="rId1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7013151" TargetMode="External" /><Relationship Id="rId2" Type="http://schemas.openxmlformats.org/officeDocument/2006/relationships/hyperlink" Target="https://podminky.urs.cz/item/CS_URS_2024_01/997013501" TargetMode="External" /><Relationship Id="rId3" Type="http://schemas.openxmlformats.org/officeDocument/2006/relationships/hyperlink" Target="https://podminky.urs.cz/item/CS_URS_2024_01/997013509" TargetMode="External" /><Relationship Id="rId4" Type="http://schemas.openxmlformats.org/officeDocument/2006/relationships/hyperlink" Target="https://podminky.urs.cz/item/CS_URS_2024_01/997013631" TargetMode="External" /><Relationship Id="rId5" Type="http://schemas.openxmlformats.org/officeDocument/2006/relationships/hyperlink" Target="https://podminky.urs.cz/item/CS_URS_2024_01/997013811" TargetMode="External" /><Relationship Id="rId6" Type="http://schemas.openxmlformats.org/officeDocument/2006/relationships/hyperlink" Target="https://podminky.urs.cz/item/CS_URS_2024_01/997013812" TargetMode="External" /><Relationship Id="rId7" Type="http://schemas.openxmlformats.org/officeDocument/2006/relationships/hyperlink" Target="https://podminky.urs.cz/item/CS_URS_2024_01/725310823" TargetMode="External" /><Relationship Id="rId8" Type="http://schemas.openxmlformats.org/officeDocument/2006/relationships/hyperlink" Target="https://podminky.urs.cz/item/CS_URS_2024_01/725820801" TargetMode="External" /><Relationship Id="rId9" Type="http://schemas.openxmlformats.org/officeDocument/2006/relationships/hyperlink" Target="https://podminky.urs.cz/item/CS_URS_2024_01/725850800" TargetMode="External" /><Relationship Id="rId10" Type="http://schemas.openxmlformats.org/officeDocument/2006/relationships/hyperlink" Target="https://podminky.urs.cz/item/CS_URS_2024_01/725860811" TargetMode="External" /><Relationship Id="rId11" Type="http://schemas.openxmlformats.org/officeDocument/2006/relationships/hyperlink" Target="https://podminky.urs.cz/item/CS_URS_2024_01/741371845" TargetMode="External" /><Relationship Id="rId12" Type="http://schemas.openxmlformats.org/officeDocument/2006/relationships/hyperlink" Target="https://podminky.urs.cz/item/CS_URS_2024_01/742210821" TargetMode="External" /><Relationship Id="rId13" Type="http://schemas.openxmlformats.org/officeDocument/2006/relationships/hyperlink" Target="https://podminky.urs.cz/item/CS_URS_2024_01/763111811" TargetMode="External" /><Relationship Id="rId14" Type="http://schemas.openxmlformats.org/officeDocument/2006/relationships/hyperlink" Target="https://podminky.urs.cz/item/CS_URS_2024_01/763131821" TargetMode="External" /><Relationship Id="rId15" Type="http://schemas.openxmlformats.org/officeDocument/2006/relationships/hyperlink" Target="https://podminky.urs.cz/item/CS_URS_2024_01/766411812" TargetMode="External" /><Relationship Id="rId16" Type="http://schemas.openxmlformats.org/officeDocument/2006/relationships/hyperlink" Target="https://podminky.urs.cz/item/CS_URS_2024_01/766411822" TargetMode="External" /><Relationship Id="rId17" Type="http://schemas.openxmlformats.org/officeDocument/2006/relationships/hyperlink" Target="https://podminky.urs.cz/item/CS_URS_2024_01/766812830" TargetMode="External" /><Relationship Id="rId18" Type="http://schemas.openxmlformats.org/officeDocument/2006/relationships/hyperlink" Target="https://podminky.urs.cz/item/CS_URS_2024_01/784121003" TargetMode="External" /><Relationship Id="rId19" Type="http://schemas.openxmlformats.org/officeDocument/2006/relationships/hyperlink" Target="https://podminky.urs.cz/item/CS_URS_2024_01/784121013" TargetMode="External" /><Relationship Id="rId20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1315416" TargetMode="External" /><Relationship Id="rId2" Type="http://schemas.openxmlformats.org/officeDocument/2006/relationships/hyperlink" Target="https://podminky.urs.cz/item/CS_URS_2024_01/612315417" TargetMode="External" /><Relationship Id="rId3" Type="http://schemas.openxmlformats.org/officeDocument/2006/relationships/hyperlink" Target="https://podminky.urs.cz/item/CS_URS_2024_01/949101112" TargetMode="External" /><Relationship Id="rId4" Type="http://schemas.openxmlformats.org/officeDocument/2006/relationships/hyperlink" Target="https://podminky.urs.cz/item/CS_URS_2024_01/952901114" TargetMode="External" /><Relationship Id="rId5" Type="http://schemas.openxmlformats.org/officeDocument/2006/relationships/hyperlink" Target="https://podminky.urs.cz/item/CS_URS_2024_01/998018001" TargetMode="External" /><Relationship Id="rId6" Type="http://schemas.openxmlformats.org/officeDocument/2006/relationships/hyperlink" Target="https://podminky.urs.cz/item/CS_URS_2024_01/772524913" TargetMode="External" /><Relationship Id="rId7" Type="http://schemas.openxmlformats.org/officeDocument/2006/relationships/hyperlink" Target="https://podminky.urs.cz/item/CS_URS_2024_01/772591911" TargetMode="External" /><Relationship Id="rId8" Type="http://schemas.openxmlformats.org/officeDocument/2006/relationships/hyperlink" Target="https://podminky.urs.cz/item/CS_URS_2024_01/772591912" TargetMode="External" /><Relationship Id="rId9" Type="http://schemas.openxmlformats.org/officeDocument/2006/relationships/hyperlink" Target="https://podminky.urs.cz/item/CS_URS_2024_01/772591916" TargetMode="External" /><Relationship Id="rId10" Type="http://schemas.openxmlformats.org/officeDocument/2006/relationships/hyperlink" Target="https://podminky.urs.cz/item/CS_URS_2024_01/772591922" TargetMode="External" /><Relationship Id="rId11" Type="http://schemas.openxmlformats.org/officeDocument/2006/relationships/hyperlink" Target="https://podminky.urs.cz/item/CS_URS_2024_01/772591923" TargetMode="External" /><Relationship Id="rId12" Type="http://schemas.openxmlformats.org/officeDocument/2006/relationships/hyperlink" Target="https://podminky.urs.cz/item/CS_URS_2024_01/784171101" TargetMode="External" /><Relationship Id="rId13" Type="http://schemas.openxmlformats.org/officeDocument/2006/relationships/hyperlink" Target="https://podminky.urs.cz/item/CS_URS_2024_01/784171111" TargetMode="External" /><Relationship Id="rId14" Type="http://schemas.openxmlformats.org/officeDocument/2006/relationships/hyperlink" Target="https://podminky.urs.cz/item/CS_URS_2024_01/784181111.1" TargetMode="External" /><Relationship Id="rId15" Type="http://schemas.openxmlformats.org/officeDocument/2006/relationships/hyperlink" Target="https://podminky.urs.cz/item/CS_URS_2024_01/784191001" TargetMode="External" /><Relationship Id="rId16" Type="http://schemas.openxmlformats.org/officeDocument/2006/relationships/hyperlink" Target="https://podminky.urs.cz/item/CS_URS_2024_01/784191005" TargetMode="External" /><Relationship Id="rId17" Type="http://schemas.openxmlformats.org/officeDocument/2006/relationships/hyperlink" Target="https://podminky.urs.cz/item/CS_URS_2024_01/784191007" TargetMode="External" /><Relationship Id="rId18" Type="http://schemas.openxmlformats.org/officeDocument/2006/relationships/hyperlink" Target="https://podminky.urs.cz/item/CS_URS_2024_01/784211101" TargetMode="External" /><Relationship Id="rId1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8741311" TargetMode="External" /><Relationship Id="rId2" Type="http://schemas.openxmlformats.org/officeDocument/2006/relationships/hyperlink" Target="https://podminky.urs.cz/item/CS_URS_2024_01/HZS1292" TargetMode="External" /><Relationship Id="rId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HZS2221" TargetMode="External" /><Relationship Id="rId2" Type="http://schemas.openxmlformats.org/officeDocument/2006/relationships/hyperlink" Target="https://podminky.urs.cz/item/CS_URS_2024_01/HZS2222" TargetMode="External" /><Relationship Id="rId3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3254000.S" TargetMode="External" /><Relationship Id="rId2" Type="http://schemas.openxmlformats.org/officeDocument/2006/relationships/hyperlink" Target="https://podminky.urs.cz/item/CS_URS_2024_01/030001000" TargetMode="External" /><Relationship Id="rId3" Type="http://schemas.openxmlformats.org/officeDocument/2006/relationships/hyperlink" Target="https://podminky.urs.cz/item/CS_URS_2024_01/034503000" TargetMode="External" /><Relationship Id="rId4" Type="http://schemas.openxmlformats.org/officeDocument/2006/relationships/hyperlink" Target="https://podminky.urs.cz/item/CS_URS_2024_01/041403000" TargetMode="External" /><Relationship Id="rId5" Type="http://schemas.openxmlformats.org/officeDocument/2006/relationships/hyperlink" Target="https://podminky.urs.cz/item/CS_URS_2024_01/042503000" TargetMode="External" /><Relationship Id="rId6" Type="http://schemas.openxmlformats.org/officeDocument/2006/relationships/hyperlink" Target="https://podminky.urs.cz/item/CS_URS_2024_01/045002000.KV" TargetMode="External" /><Relationship Id="rId7" Type="http://schemas.openxmlformats.org/officeDocument/2006/relationships/hyperlink" Target="https://podminky.urs.cz/item/CS_URS_2024_01/065002000" TargetMode="External" /><Relationship Id="rId8" Type="http://schemas.openxmlformats.org/officeDocument/2006/relationships/hyperlink" Target="https://podminky.urs.cz/item/CS_URS_2024_01/091002000" TargetMode="External" /><Relationship Id="rId9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2024-058-1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RECEPCE, SPOLEČENSKÝ SÁL A DENNÍ MÍSTNOST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Oblastní muzeum Praha - východ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5. 12. 2024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Oblastní muzeum,Masarykovo náměstí 97,Brandýs n.L.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ing. arch. Jiří Sedláček, Kladská 25, Praha 2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Ing. Dana Mlejnková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ROUND(AG55+AG58+AG61+AG64+AG69,2)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ROUND(AS55+AS58+AS61+AS64+AS69,2)</f>
        <v>0</v>
      </c>
      <c r="AT54" s="109">
        <f>ROUND(SUM(AV54:AW54),2)</f>
        <v>0</v>
      </c>
      <c r="AU54" s="110">
        <f>ROUND(AU55+AU58+AU61+AU64+AU69,5)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ROUND(AZ55+AZ58+AZ61+AZ64+AZ69,2)</f>
        <v>0</v>
      </c>
      <c r="BA54" s="109">
        <f>ROUND(BA55+BA58+BA61+BA64+BA69,2)</f>
        <v>0</v>
      </c>
      <c r="BB54" s="109">
        <f>ROUND(BB55+BB58+BB61+BB64+BB69,2)</f>
        <v>0</v>
      </c>
      <c r="BC54" s="109">
        <f>ROUND(BC55+BC58+BC61+BC64+BC69,2)</f>
        <v>0</v>
      </c>
      <c r="BD54" s="111">
        <f>ROUND(BD55+BD58+BD61+BD64+BD69,2)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24.75" customHeight="1">
      <c r="A55" s="7"/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ROUND(SUM(AG56:AG57),2)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78</v>
      </c>
      <c r="AR55" s="121"/>
      <c r="AS55" s="122">
        <f>ROUND(SUM(AS56:AS57),2)</f>
        <v>0</v>
      </c>
      <c r="AT55" s="123">
        <f>ROUND(SUM(AV55:AW55),2)</f>
        <v>0</v>
      </c>
      <c r="AU55" s="124">
        <f>ROUND(SUM(AU56:AU57),5)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ROUND(SUM(AZ56:AZ57),2)</f>
        <v>0</v>
      </c>
      <c r="BA55" s="123">
        <f>ROUND(SUM(BA56:BA57),2)</f>
        <v>0</v>
      </c>
      <c r="BB55" s="123">
        <f>ROUND(SUM(BB56:BB57),2)</f>
        <v>0</v>
      </c>
      <c r="BC55" s="123">
        <f>ROUND(SUM(BC56:BC57),2)</f>
        <v>0</v>
      </c>
      <c r="BD55" s="125">
        <f>ROUND(SUM(BD56:BD57),2)</f>
        <v>0</v>
      </c>
      <c r="BE55" s="7"/>
      <c r="BS55" s="126" t="s">
        <v>71</v>
      </c>
      <c r="BT55" s="126" t="s">
        <v>79</v>
      </c>
      <c r="BU55" s="126" t="s">
        <v>73</v>
      </c>
      <c r="BV55" s="126" t="s">
        <v>74</v>
      </c>
      <c r="BW55" s="126" t="s">
        <v>80</v>
      </c>
      <c r="BX55" s="126" t="s">
        <v>5</v>
      </c>
      <c r="CL55" s="126" t="s">
        <v>19</v>
      </c>
      <c r="CM55" s="126" t="s">
        <v>81</v>
      </c>
    </row>
    <row r="56" s="4" customFormat="1" ht="23.25" customHeight="1">
      <c r="A56" s="127" t="s">
        <v>82</v>
      </c>
      <c r="B56" s="66"/>
      <c r="C56" s="128"/>
      <c r="D56" s="128"/>
      <c r="E56" s="129" t="s">
        <v>83</v>
      </c>
      <c r="F56" s="129"/>
      <c r="G56" s="129"/>
      <c r="H56" s="129"/>
      <c r="I56" s="129"/>
      <c r="J56" s="128"/>
      <c r="K56" s="129" t="s">
        <v>84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'2024-058-01-01 - Stavební...'!J32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85</v>
      </c>
      <c r="AR56" s="68"/>
      <c r="AS56" s="132">
        <v>0</v>
      </c>
      <c r="AT56" s="133">
        <f>ROUND(SUM(AV56:AW56),2)</f>
        <v>0</v>
      </c>
      <c r="AU56" s="134">
        <f>'2024-058-01-01 - Stavební...'!P104</f>
        <v>0</v>
      </c>
      <c r="AV56" s="133">
        <f>'2024-058-01-01 - Stavební...'!J35</f>
        <v>0</v>
      </c>
      <c r="AW56" s="133">
        <f>'2024-058-01-01 - Stavební...'!J36</f>
        <v>0</v>
      </c>
      <c r="AX56" s="133">
        <f>'2024-058-01-01 - Stavební...'!J37</f>
        <v>0</v>
      </c>
      <c r="AY56" s="133">
        <f>'2024-058-01-01 - Stavební...'!J38</f>
        <v>0</v>
      </c>
      <c r="AZ56" s="133">
        <f>'2024-058-01-01 - Stavební...'!F35</f>
        <v>0</v>
      </c>
      <c r="BA56" s="133">
        <f>'2024-058-01-01 - Stavební...'!F36</f>
        <v>0</v>
      </c>
      <c r="BB56" s="133">
        <f>'2024-058-01-01 - Stavební...'!F37</f>
        <v>0</v>
      </c>
      <c r="BC56" s="133">
        <f>'2024-058-01-01 - Stavební...'!F38</f>
        <v>0</v>
      </c>
      <c r="BD56" s="135">
        <f>'2024-058-01-01 - Stavební...'!F39</f>
        <v>0</v>
      </c>
      <c r="BE56" s="4"/>
      <c r="BT56" s="136" t="s">
        <v>81</v>
      </c>
      <c r="BV56" s="136" t="s">
        <v>74</v>
      </c>
      <c r="BW56" s="136" t="s">
        <v>86</v>
      </c>
      <c r="BX56" s="136" t="s">
        <v>80</v>
      </c>
      <c r="CL56" s="136" t="s">
        <v>19</v>
      </c>
    </row>
    <row r="57" s="4" customFormat="1" ht="23.25" customHeight="1">
      <c r="A57" s="127" t="s">
        <v>82</v>
      </c>
      <c r="B57" s="66"/>
      <c r="C57" s="128"/>
      <c r="D57" s="128"/>
      <c r="E57" s="129" t="s">
        <v>87</v>
      </c>
      <c r="F57" s="129"/>
      <c r="G57" s="129"/>
      <c r="H57" s="129"/>
      <c r="I57" s="129"/>
      <c r="J57" s="128"/>
      <c r="K57" s="129" t="s">
        <v>88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'2024-058-01-02 - Stavební...'!J32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85</v>
      </c>
      <c r="AR57" s="68"/>
      <c r="AS57" s="132">
        <v>0</v>
      </c>
      <c r="AT57" s="133">
        <f>ROUND(SUM(AV57:AW57),2)</f>
        <v>0</v>
      </c>
      <c r="AU57" s="134">
        <f>'2024-058-01-02 - Stavební...'!P106</f>
        <v>0</v>
      </c>
      <c r="AV57" s="133">
        <f>'2024-058-01-02 - Stavební...'!J35</f>
        <v>0</v>
      </c>
      <c r="AW57" s="133">
        <f>'2024-058-01-02 - Stavební...'!J36</f>
        <v>0</v>
      </c>
      <c r="AX57" s="133">
        <f>'2024-058-01-02 - Stavební...'!J37</f>
        <v>0</v>
      </c>
      <c r="AY57" s="133">
        <f>'2024-058-01-02 - Stavební...'!J38</f>
        <v>0</v>
      </c>
      <c r="AZ57" s="133">
        <f>'2024-058-01-02 - Stavební...'!F35</f>
        <v>0</v>
      </c>
      <c r="BA57" s="133">
        <f>'2024-058-01-02 - Stavební...'!F36</f>
        <v>0</v>
      </c>
      <c r="BB57" s="133">
        <f>'2024-058-01-02 - Stavební...'!F37</f>
        <v>0</v>
      </c>
      <c r="BC57" s="133">
        <f>'2024-058-01-02 - Stavební...'!F38</f>
        <v>0</v>
      </c>
      <c r="BD57" s="135">
        <f>'2024-058-01-02 - Stavební...'!F39</f>
        <v>0</v>
      </c>
      <c r="BE57" s="4"/>
      <c r="BT57" s="136" t="s">
        <v>81</v>
      </c>
      <c r="BV57" s="136" t="s">
        <v>74</v>
      </c>
      <c r="BW57" s="136" t="s">
        <v>89</v>
      </c>
      <c r="BX57" s="136" t="s">
        <v>80</v>
      </c>
      <c r="CL57" s="136" t="s">
        <v>19</v>
      </c>
    </row>
    <row r="58" s="7" customFormat="1" ht="24.75" customHeight="1">
      <c r="A58" s="7"/>
      <c r="B58" s="114"/>
      <c r="C58" s="115"/>
      <c r="D58" s="116" t="s">
        <v>90</v>
      </c>
      <c r="E58" s="116"/>
      <c r="F58" s="116"/>
      <c r="G58" s="116"/>
      <c r="H58" s="116"/>
      <c r="I58" s="117"/>
      <c r="J58" s="116" t="s">
        <v>91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ROUND(SUM(AG59:AG60),2)</f>
        <v>0</v>
      </c>
      <c r="AH58" s="117"/>
      <c r="AI58" s="117"/>
      <c r="AJ58" s="117"/>
      <c r="AK58" s="117"/>
      <c r="AL58" s="117"/>
      <c r="AM58" s="117"/>
      <c r="AN58" s="119">
        <f>SUM(AG58,AT58)</f>
        <v>0</v>
      </c>
      <c r="AO58" s="117"/>
      <c r="AP58" s="117"/>
      <c r="AQ58" s="120" t="s">
        <v>78</v>
      </c>
      <c r="AR58" s="121"/>
      <c r="AS58" s="122">
        <f>ROUND(SUM(AS59:AS60),2)</f>
        <v>0</v>
      </c>
      <c r="AT58" s="123">
        <f>ROUND(SUM(AV58:AW58),2)</f>
        <v>0</v>
      </c>
      <c r="AU58" s="124">
        <f>ROUND(SUM(AU59:AU60),5)</f>
        <v>0</v>
      </c>
      <c r="AV58" s="123">
        <f>ROUND(AZ58*L29,2)</f>
        <v>0</v>
      </c>
      <c r="AW58" s="123">
        <f>ROUND(BA58*L30,2)</f>
        <v>0</v>
      </c>
      <c r="AX58" s="123">
        <f>ROUND(BB58*L29,2)</f>
        <v>0</v>
      </c>
      <c r="AY58" s="123">
        <f>ROUND(BC58*L30,2)</f>
        <v>0</v>
      </c>
      <c r="AZ58" s="123">
        <f>ROUND(SUM(AZ59:AZ60),2)</f>
        <v>0</v>
      </c>
      <c r="BA58" s="123">
        <f>ROUND(SUM(BA59:BA60),2)</f>
        <v>0</v>
      </c>
      <c r="BB58" s="123">
        <f>ROUND(SUM(BB59:BB60),2)</f>
        <v>0</v>
      </c>
      <c r="BC58" s="123">
        <f>ROUND(SUM(BC59:BC60),2)</f>
        <v>0</v>
      </c>
      <c r="BD58" s="125">
        <f>ROUND(SUM(BD59:BD60),2)</f>
        <v>0</v>
      </c>
      <c r="BE58" s="7"/>
      <c r="BS58" s="126" t="s">
        <v>71</v>
      </c>
      <c r="BT58" s="126" t="s">
        <v>79</v>
      </c>
      <c r="BU58" s="126" t="s">
        <v>73</v>
      </c>
      <c r="BV58" s="126" t="s">
        <v>74</v>
      </c>
      <c r="BW58" s="126" t="s">
        <v>92</v>
      </c>
      <c r="BX58" s="126" t="s">
        <v>5</v>
      </c>
      <c r="CL58" s="126" t="s">
        <v>19</v>
      </c>
      <c r="CM58" s="126" t="s">
        <v>81</v>
      </c>
    </row>
    <row r="59" s="4" customFormat="1" ht="23.25" customHeight="1">
      <c r="A59" s="127" t="s">
        <v>82</v>
      </c>
      <c r="B59" s="66"/>
      <c r="C59" s="128"/>
      <c r="D59" s="128"/>
      <c r="E59" s="129" t="s">
        <v>93</v>
      </c>
      <c r="F59" s="129"/>
      <c r="G59" s="129"/>
      <c r="H59" s="129"/>
      <c r="I59" s="129"/>
      <c r="J59" s="128"/>
      <c r="K59" s="129" t="s">
        <v>94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'2024-058-02-01 - Stavební...'!J32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85</v>
      </c>
      <c r="AR59" s="68"/>
      <c r="AS59" s="132">
        <v>0</v>
      </c>
      <c r="AT59" s="133">
        <f>ROUND(SUM(AV59:AW59),2)</f>
        <v>0</v>
      </c>
      <c r="AU59" s="134">
        <f>'2024-058-02-01 - Stavební...'!P92</f>
        <v>0</v>
      </c>
      <c r="AV59" s="133">
        <f>'2024-058-02-01 - Stavební...'!J35</f>
        <v>0</v>
      </c>
      <c r="AW59" s="133">
        <f>'2024-058-02-01 - Stavební...'!J36</f>
        <v>0</v>
      </c>
      <c r="AX59" s="133">
        <f>'2024-058-02-01 - Stavební...'!J37</f>
        <v>0</v>
      </c>
      <c r="AY59" s="133">
        <f>'2024-058-02-01 - Stavební...'!J38</f>
        <v>0</v>
      </c>
      <c r="AZ59" s="133">
        <f>'2024-058-02-01 - Stavební...'!F35</f>
        <v>0</v>
      </c>
      <c r="BA59" s="133">
        <f>'2024-058-02-01 - Stavební...'!F36</f>
        <v>0</v>
      </c>
      <c r="BB59" s="133">
        <f>'2024-058-02-01 - Stavební...'!F37</f>
        <v>0</v>
      </c>
      <c r="BC59" s="133">
        <f>'2024-058-02-01 - Stavební...'!F38</f>
        <v>0</v>
      </c>
      <c r="BD59" s="135">
        <f>'2024-058-02-01 - Stavební...'!F39</f>
        <v>0</v>
      </c>
      <c r="BE59" s="4"/>
      <c r="BT59" s="136" t="s">
        <v>81</v>
      </c>
      <c r="BV59" s="136" t="s">
        <v>74</v>
      </c>
      <c r="BW59" s="136" t="s">
        <v>95</v>
      </c>
      <c r="BX59" s="136" t="s">
        <v>92</v>
      </c>
      <c r="CL59" s="136" t="s">
        <v>19</v>
      </c>
    </row>
    <row r="60" s="4" customFormat="1" ht="23.25" customHeight="1">
      <c r="A60" s="127" t="s">
        <v>82</v>
      </c>
      <c r="B60" s="66"/>
      <c r="C60" s="128"/>
      <c r="D60" s="128"/>
      <c r="E60" s="129" t="s">
        <v>96</v>
      </c>
      <c r="F60" s="129"/>
      <c r="G60" s="129"/>
      <c r="H60" s="129"/>
      <c r="I60" s="129"/>
      <c r="J60" s="128"/>
      <c r="K60" s="129" t="s">
        <v>97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'2024-058-02-02 - Stavební...'!J32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85</v>
      </c>
      <c r="AR60" s="68"/>
      <c r="AS60" s="132">
        <v>0</v>
      </c>
      <c r="AT60" s="133">
        <f>ROUND(SUM(AV60:AW60),2)</f>
        <v>0</v>
      </c>
      <c r="AU60" s="134">
        <f>'2024-058-02-02 - Stavební...'!P93</f>
        <v>0</v>
      </c>
      <c r="AV60" s="133">
        <f>'2024-058-02-02 - Stavební...'!J35</f>
        <v>0</v>
      </c>
      <c r="AW60" s="133">
        <f>'2024-058-02-02 - Stavební...'!J36</f>
        <v>0</v>
      </c>
      <c r="AX60" s="133">
        <f>'2024-058-02-02 - Stavební...'!J37</f>
        <v>0</v>
      </c>
      <c r="AY60" s="133">
        <f>'2024-058-02-02 - Stavební...'!J38</f>
        <v>0</v>
      </c>
      <c r="AZ60" s="133">
        <f>'2024-058-02-02 - Stavební...'!F35</f>
        <v>0</v>
      </c>
      <c r="BA60" s="133">
        <f>'2024-058-02-02 - Stavební...'!F36</f>
        <v>0</v>
      </c>
      <c r="BB60" s="133">
        <f>'2024-058-02-02 - Stavební...'!F37</f>
        <v>0</v>
      </c>
      <c r="BC60" s="133">
        <f>'2024-058-02-02 - Stavební...'!F38</f>
        <v>0</v>
      </c>
      <c r="BD60" s="135">
        <f>'2024-058-02-02 - Stavební...'!F39</f>
        <v>0</v>
      </c>
      <c r="BE60" s="4"/>
      <c r="BT60" s="136" t="s">
        <v>81</v>
      </c>
      <c r="BV60" s="136" t="s">
        <v>74</v>
      </c>
      <c r="BW60" s="136" t="s">
        <v>98</v>
      </c>
      <c r="BX60" s="136" t="s">
        <v>92</v>
      </c>
      <c r="CL60" s="136" t="s">
        <v>19</v>
      </c>
    </row>
    <row r="61" s="7" customFormat="1" ht="24.75" customHeight="1">
      <c r="A61" s="7"/>
      <c r="B61" s="114"/>
      <c r="C61" s="115"/>
      <c r="D61" s="116" t="s">
        <v>99</v>
      </c>
      <c r="E61" s="116"/>
      <c r="F61" s="116"/>
      <c r="G61" s="116"/>
      <c r="H61" s="116"/>
      <c r="I61" s="117"/>
      <c r="J61" s="116" t="s">
        <v>100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ROUND(SUM(AG62:AG63),2)</f>
        <v>0</v>
      </c>
      <c r="AH61" s="117"/>
      <c r="AI61" s="117"/>
      <c r="AJ61" s="117"/>
      <c r="AK61" s="117"/>
      <c r="AL61" s="117"/>
      <c r="AM61" s="117"/>
      <c r="AN61" s="119">
        <f>SUM(AG61,AT61)</f>
        <v>0</v>
      </c>
      <c r="AO61" s="117"/>
      <c r="AP61" s="117"/>
      <c r="AQ61" s="120" t="s">
        <v>78</v>
      </c>
      <c r="AR61" s="121"/>
      <c r="AS61" s="122">
        <f>ROUND(SUM(AS62:AS63),2)</f>
        <v>0</v>
      </c>
      <c r="AT61" s="123">
        <f>ROUND(SUM(AV61:AW61),2)</f>
        <v>0</v>
      </c>
      <c r="AU61" s="124">
        <f>ROUND(SUM(AU62:AU63),5)</f>
        <v>0</v>
      </c>
      <c r="AV61" s="123">
        <f>ROUND(AZ61*L29,2)</f>
        <v>0</v>
      </c>
      <c r="AW61" s="123">
        <f>ROUND(BA61*L30,2)</f>
        <v>0</v>
      </c>
      <c r="AX61" s="123">
        <f>ROUND(BB61*L29,2)</f>
        <v>0</v>
      </c>
      <c r="AY61" s="123">
        <f>ROUND(BC61*L30,2)</f>
        <v>0</v>
      </c>
      <c r="AZ61" s="123">
        <f>ROUND(SUM(AZ62:AZ63),2)</f>
        <v>0</v>
      </c>
      <c r="BA61" s="123">
        <f>ROUND(SUM(BA62:BA63),2)</f>
        <v>0</v>
      </c>
      <c r="BB61" s="123">
        <f>ROUND(SUM(BB62:BB63),2)</f>
        <v>0</v>
      </c>
      <c r="BC61" s="123">
        <f>ROUND(SUM(BC62:BC63),2)</f>
        <v>0</v>
      </c>
      <c r="BD61" s="125">
        <f>ROUND(SUM(BD62:BD63),2)</f>
        <v>0</v>
      </c>
      <c r="BE61" s="7"/>
      <c r="BS61" s="126" t="s">
        <v>71</v>
      </c>
      <c r="BT61" s="126" t="s">
        <v>79</v>
      </c>
      <c r="BU61" s="126" t="s">
        <v>73</v>
      </c>
      <c r="BV61" s="126" t="s">
        <v>74</v>
      </c>
      <c r="BW61" s="126" t="s">
        <v>101</v>
      </c>
      <c r="BX61" s="126" t="s">
        <v>5</v>
      </c>
      <c r="CL61" s="126" t="s">
        <v>19</v>
      </c>
      <c r="CM61" s="126" t="s">
        <v>81</v>
      </c>
    </row>
    <row r="62" s="4" customFormat="1" ht="23.25" customHeight="1">
      <c r="A62" s="127" t="s">
        <v>82</v>
      </c>
      <c r="B62" s="66"/>
      <c r="C62" s="128"/>
      <c r="D62" s="128"/>
      <c r="E62" s="129" t="s">
        <v>102</v>
      </c>
      <c r="F62" s="129"/>
      <c r="G62" s="129"/>
      <c r="H62" s="129"/>
      <c r="I62" s="129"/>
      <c r="J62" s="128"/>
      <c r="K62" s="129" t="s">
        <v>103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'2024-058-03-01 - Stavební...'!J32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85</v>
      </c>
      <c r="AR62" s="68"/>
      <c r="AS62" s="132">
        <v>0</v>
      </c>
      <c r="AT62" s="133">
        <f>ROUND(SUM(AV62:AW62),2)</f>
        <v>0</v>
      </c>
      <c r="AU62" s="134">
        <f>'2024-058-03-01 - Stavební...'!P95</f>
        <v>0</v>
      </c>
      <c r="AV62" s="133">
        <f>'2024-058-03-01 - Stavební...'!J35</f>
        <v>0</v>
      </c>
      <c r="AW62" s="133">
        <f>'2024-058-03-01 - Stavební...'!J36</f>
        <v>0</v>
      </c>
      <c r="AX62" s="133">
        <f>'2024-058-03-01 - Stavební...'!J37</f>
        <v>0</v>
      </c>
      <c r="AY62" s="133">
        <f>'2024-058-03-01 - Stavební...'!J38</f>
        <v>0</v>
      </c>
      <c r="AZ62" s="133">
        <f>'2024-058-03-01 - Stavební...'!F35</f>
        <v>0</v>
      </c>
      <c r="BA62" s="133">
        <f>'2024-058-03-01 - Stavební...'!F36</f>
        <v>0</v>
      </c>
      <c r="BB62" s="133">
        <f>'2024-058-03-01 - Stavební...'!F37</f>
        <v>0</v>
      </c>
      <c r="BC62" s="133">
        <f>'2024-058-03-01 - Stavební...'!F38</f>
        <v>0</v>
      </c>
      <c r="BD62" s="135">
        <f>'2024-058-03-01 - Stavební...'!F39</f>
        <v>0</v>
      </c>
      <c r="BE62" s="4"/>
      <c r="BT62" s="136" t="s">
        <v>81</v>
      </c>
      <c r="BV62" s="136" t="s">
        <v>74</v>
      </c>
      <c r="BW62" s="136" t="s">
        <v>104</v>
      </c>
      <c r="BX62" s="136" t="s">
        <v>101</v>
      </c>
      <c r="CL62" s="136" t="s">
        <v>19</v>
      </c>
    </row>
    <row r="63" s="4" customFormat="1" ht="23.25" customHeight="1">
      <c r="A63" s="127" t="s">
        <v>82</v>
      </c>
      <c r="B63" s="66"/>
      <c r="C63" s="128"/>
      <c r="D63" s="128"/>
      <c r="E63" s="129" t="s">
        <v>105</v>
      </c>
      <c r="F63" s="129"/>
      <c r="G63" s="129"/>
      <c r="H63" s="129"/>
      <c r="I63" s="129"/>
      <c r="J63" s="128"/>
      <c r="K63" s="129" t="s">
        <v>106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'2024-058-03-02 - Stavební...'!J32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85</v>
      </c>
      <c r="AR63" s="68"/>
      <c r="AS63" s="132">
        <v>0</v>
      </c>
      <c r="AT63" s="133">
        <f>ROUND(SUM(AV63:AW63),2)</f>
        <v>0</v>
      </c>
      <c r="AU63" s="134">
        <f>'2024-058-03-02 - Stavební...'!P93</f>
        <v>0</v>
      </c>
      <c r="AV63" s="133">
        <f>'2024-058-03-02 - Stavební...'!J35</f>
        <v>0</v>
      </c>
      <c r="AW63" s="133">
        <f>'2024-058-03-02 - Stavební...'!J36</f>
        <v>0</v>
      </c>
      <c r="AX63" s="133">
        <f>'2024-058-03-02 - Stavební...'!J37</f>
        <v>0</v>
      </c>
      <c r="AY63" s="133">
        <f>'2024-058-03-02 - Stavební...'!J38</f>
        <v>0</v>
      </c>
      <c r="AZ63" s="133">
        <f>'2024-058-03-02 - Stavební...'!F35</f>
        <v>0</v>
      </c>
      <c r="BA63" s="133">
        <f>'2024-058-03-02 - Stavební...'!F36</f>
        <v>0</v>
      </c>
      <c r="BB63" s="133">
        <f>'2024-058-03-02 - Stavební...'!F37</f>
        <v>0</v>
      </c>
      <c r="BC63" s="133">
        <f>'2024-058-03-02 - Stavební...'!F38</f>
        <v>0</v>
      </c>
      <c r="BD63" s="135">
        <f>'2024-058-03-02 - Stavební...'!F39</f>
        <v>0</v>
      </c>
      <c r="BE63" s="4"/>
      <c r="BT63" s="136" t="s">
        <v>81</v>
      </c>
      <c r="BV63" s="136" t="s">
        <v>74</v>
      </c>
      <c r="BW63" s="136" t="s">
        <v>107</v>
      </c>
      <c r="BX63" s="136" t="s">
        <v>101</v>
      </c>
      <c r="CL63" s="136" t="s">
        <v>19</v>
      </c>
    </row>
    <row r="64" s="7" customFormat="1" ht="24.75" customHeight="1">
      <c r="A64" s="7"/>
      <c r="B64" s="114"/>
      <c r="C64" s="115"/>
      <c r="D64" s="116" t="s">
        <v>108</v>
      </c>
      <c r="E64" s="116"/>
      <c r="F64" s="116"/>
      <c r="G64" s="116"/>
      <c r="H64" s="116"/>
      <c r="I64" s="117"/>
      <c r="J64" s="116" t="s">
        <v>109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ROUND(SUM(AG65:AG68),2)</f>
        <v>0</v>
      </c>
      <c r="AH64" s="117"/>
      <c r="AI64" s="117"/>
      <c r="AJ64" s="117"/>
      <c r="AK64" s="117"/>
      <c r="AL64" s="117"/>
      <c r="AM64" s="117"/>
      <c r="AN64" s="119">
        <f>SUM(AG64,AT64)</f>
        <v>0</v>
      </c>
      <c r="AO64" s="117"/>
      <c r="AP64" s="117"/>
      <c r="AQ64" s="120" t="s">
        <v>78</v>
      </c>
      <c r="AR64" s="121"/>
      <c r="AS64" s="122">
        <f>ROUND(SUM(AS65:AS68),2)</f>
        <v>0</v>
      </c>
      <c r="AT64" s="123">
        <f>ROUND(SUM(AV64:AW64),2)</f>
        <v>0</v>
      </c>
      <c r="AU64" s="124">
        <f>ROUND(SUM(AU65:AU68),5)</f>
        <v>0</v>
      </c>
      <c r="AV64" s="123">
        <f>ROUND(AZ64*L29,2)</f>
        <v>0</v>
      </c>
      <c r="AW64" s="123">
        <f>ROUND(BA64*L30,2)</f>
        <v>0</v>
      </c>
      <c r="AX64" s="123">
        <f>ROUND(BB64*L29,2)</f>
        <v>0</v>
      </c>
      <c r="AY64" s="123">
        <f>ROUND(BC64*L30,2)</f>
        <v>0</v>
      </c>
      <c r="AZ64" s="123">
        <f>ROUND(SUM(AZ65:AZ68),2)</f>
        <v>0</v>
      </c>
      <c r="BA64" s="123">
        <f>ROUND(SUM(BA65:BA68),2)</f>
        <v>0</v>
      </c>
      <c r="BB64" s="123">
        <f>ROUND(SUM(BB65:BB68),2)</f>
        <v>0</v>
      </c>
      <c r="BC64" s="123">
        <f>ROUND(SUM(BC65:BC68),2)</f>
        <v>0</v>
      </c>
      <c r="BD64" s="125">
        <f>ROUND(SUM(BD65:BD68),2)</f>
        <v>0</v>
      </c>
      <c r="BE64" s="7"/>
      <c r="BS64" s="126" t="s">
        <v>71</v>
      </c>
      <c r="BT64" s="126" t="s">
        <v>79</v>
      </c>
      <c r="BU64" s="126" t="s">
        <v>73</v>
      </c>
      <c r="BV64" s="126" t="s">
        <v>74</v>
      </c>
      <c r="BW64" s="126" t="s">
        <v>110</v>
      </c>
      <c r="BX64" s="126" t="s">
        <v>5</v>
      </c>
      <c r="CL64" s="126" t="s">
        <v>19</v>
      </c>
      <c r="CM64" s="126" t="s">
        <v>81</v>
      </c>
    </row>
    <row r="65" s="4" customFormat="1" ht="23.25" customHeight="1">
      <c r="A65" s="127" t="s">
        <v>82</v>
      </c>
      <c r="B65" s="66"/>
      <c r="C65" s="128"/>
      <c r="D65" s="128"/>
      <c r="E65" s="129" t="s">
        <v>111</v>
      </c>
      <c r="F65" s="129"/>
      <c r="G65" s="129"/>
      <c r="H65" s="129"/>
      <c r="I65" s="129"/>
      <c r="J65" s="128"/>
      <c r="K65" s="129" t="s">
        <v>112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'2024-058-04-01 - Profese ...'!J32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85</v>
      </c>
      <c r="AR65" s="68"/>
      <c r="AS65" s="132">
        <v>0</v>
      </c>
      <c r="AT65" s="133">
        <f>ROUND(SUM(AV65:AW65),2)</f>
        <v>0</v>
      </c>
      <c r="AU65" s="134">
        <f>'2024-058-04-01 - Profese ...'!P87</f>
        <v>0</v>
      </c>
      <c r="AV65" s="133">
        <f>'2024-058-04-01 - Profese ...'!J35</f>
        <v>0</v>
      </c>
      <c r="AW65" s="133">
        <f>'2024-058-04-01 - Profese ...'!J36</f>
        <v>0</v>
      </c>
      <c r="AX65" s="133">
        <f>'2024-058-04-01 - Profese ...'!J37</f>
        <v>0</v>
      </c>
      <c r="AY65" s="133">
        <f>'2024-058-04-01 - Profese ...'!J38</f>
        <v>0</v>
      </c>
      <c r="AZ65" s="133">
        <f>'2024-058-04-01 - Profese ...'!F35</f>
        <v>0</v>
      </c>
      <c r="BA65" s="133">
        <f>'2024-058-04-01 - Profese ...'!F36</f>
        <v>0</v>
      </c>
      <c r="BB65" s="133">
        <f>'2024-058-04-01 - Profese ...'!F37</f>
        <v>0</v>
      </c>
      <c r="BC65" s="133">
        <f>'2024-058-04-01 - Profese ...'!F38</f>
        <v>0</v>
      </c>
      <c r="BD65" s="135">
        <f>'2024-058-04-01 - Profese ...'!F39</f>
        <v>0</v>
      </c>
      <c r="BE65" s="4"/>
      <c r="BT65" s="136" t="s">
        <v>81</v>
      </c>
      <c r="BV65" s="136" t="s">
        <v>74</v>
      </c>
      <c r="BW65" s="136" t="s">
        <v>113</v>
      </c>
      <c r="BX65" s="136" t="s">
        <v>110</v>
      </c>
      <c r="CL65" s="136" t="s">
        <v>19</v>
      </c>
    </row>
    <row r="66" s="4" customFormat="1" ht="23.25" customHeight="1">
      <c r="A66" s="127" t="s">
        <v>82</v>
      </c>
      <c r="B66" s="66"/>
      <c r="C66" s="128"/>
      <c r="D66" s="128"/>
      <c r="E66" s="129" t="s">
        <v>114</v>
      </c>
      <c r="F66" s="129"/>
      <c r="G66" s="129"/>
      <c r="H66" s="129"/>
      <c r="I66" s="129"/>
      <c r="J66" s="128"/>
      <c r="K66" s="129" t="s">
        <v>115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'2024-058-04-02 - Profese ...'!J32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85</v>
      </c>
      <c r="AR66" s="68"/>
      <c r="AS66" s="132">
        <v>0</v>
      </c>
      <c r="AT66" s="133">
        <f>ROUND(SUM(AV66:AW66),2)</f>
        <v>0</v>
      </c>
      <c r="AU66" s="134">
        <f>'2024-058-04-02 - Profese ...'!P90</f>
        <v>0</v>
      </c>
      <c r="AV66" s="133">
        <f>'2024-058-04-02 - Profese ...'!J35</f>
        <v>0</v>
      </c>
      <c r="AW66" s="133">
        <f>'2024-058-04-02 - Profese ...'!J36</f>
        <v>0</v>
      </c>
      <c r="AX66" s="133">
        <f>'2024-058-04-02 - Profese ...'!J37</f>
        <v>0</v>
      </c>
      <c r="AY66" s="133">
        <f>'2024-058-04-02 - Profese ...'!J38</f>
        <v>0</v>
      </c>
      <c r="AZ66" s="133">
        <f>'2024-058-04-02 - Profese ...'!F35</f>
        <v>0</v>
      </c>
      <c r="BA66" s="133">
        <f>'2024-058-04-02 - Profese ...'!F36</f>
        <v>0</v>
      </c>
      <c r="BB66" s="133">
        <f>'2024-058-04-02 - Profese ...'!F37</f>
        <v>0</v>
      </c>
      <c r="BC66" s="133">
        <f>'2024-058-04-02 - Profese ...'!F38</f>
        <v>0</v>
      </c>
      <c r="BD66" s="135">
        <f>'2024-058-04-02 - Profese ...'!F39</f>
        <v>0</v>
      </c>
      <c r="BE66" s="4"/>
      <c r="BT66" s="136" t="s">
        <v>81</v>
      </c>
      <c r="BV66" s="136" t="s">
        <v>74</v>
      </c>
      <c r="BW66" s="136" t="s">
        <v>116</v>
      </c>
      <c r="BX66" s="136" t="s">
        <v>110</v>
      </c>
      <c r="CL66" s="136" t="s">
        <v>19</v>
      </c>
    </row>
    <row r="67" s="4" customFormat="1" ht="23.25" customHeight="1">
      <c r="A67" s="127" t="s">
        <v>82</v>
      </c>
      <c r="B67" s="66"/>
      <c r="C67" s="128"/>
      <c r="D67" s="128"/>
      <c r="E67" s="129" t="s">
        <v>117</v>
      </c>
      <c r="F67" s="129"/>
      <c r="G67" s="129"/>
      <c r="H67" s="129"/>
      <c r="I67" s="129"/>
      <c r="J67" s="128"/>
      <c r="K67" s="129" t="s">
        <v>118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'2024-058-04-03 - Profese ...'!J32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85</v>
      </c>
      <c r="AR67" s="68"/>
      <c r="AS67" s="132">
        <v>0</v>
      </c>
      <c r="AT67" s="133">
        <f>ROUND(SUM(AV67:AW67),2)</f>
        <v>0</v>
      </c>
      <c r="AU67" s="134">
        <f>'2024-058-04-03 - Profese ...'!P94</f>
        <v>0</v>
      </c>
      <c r="AV67" s="133">
        <f>'2024-058-04-03 - Profese ...'!J35</f>
        <v>0</v>
      </c>
      <c r="AW67" s="133">
        <f>'2024-058-04-03 - Profese ...'!J36</f>
        <v>0</v>
      </c>
      <c r="AX67" s="133">
        <f>'2024-058-04-03 - Profese ...'!J37</f>
        <v>0</v>
      </c>
      <c r="AY67" s="133">
        <f>'2024-058-04-03 - Profese ...'!J38</f>
        <v>0</v>
      </c>
      <c r="AZ67" s="133">
        <f>'2024-058-04-03 - Profese ...'!F35</f>
        <v>0</v>
      </c>
      <c r="BA67" s="133">
        <f>'2024-058-04-03 - Profese ...'!F36</f>
        <v>0</v>
      </c>
      <c r="BB67" s="133">
        <f>'2024-058-04-03 - Profese ...'!F37</f>
        <v>0</v>
      </c>
      <c r="BC67" s="133">
        <f>'2024-058-04-03 - Profese ...'!F38</f>
        <v>0</v>
      </c>
      <c r="BD67" s="135">
        <f>'2024-058-04-03 - Profese ...'!F39</f>
        <v>0</v>
      </c>
      <c r="BE67" s="4"/>
      <c r="BT67" s="136" t="s">
        <v>81</v>
      </c>
      <c r="BV67" s="136" t="s">
        <v>74</v>
      </c>
      <c r="BW67" s="136" t="s">
        <v>119</v>
      </c>
      <c r="BX67" s="136" t="s">
        <v>110</v>
      </c>
      <c r="CL67" s="136" t="s">
        <v>19</v>
      </c>
    </row>
    <row r="68" s="4" customFormat="1" ht="23.25" customHeight="1">
      <c r="A68" s="127" t="s">
        <v>82</v>
      </c>
      <c r="B68" s="66"/>
      <c r="C68" s="128"/>
      <c r="D68" s="128"/>
      <c r="E68" s="129" t="s">
        <v>120</v>
      </c>
      <c r="F68" s="129"/>
      <c r="G68" s="129"/>
      <c r="H68" s="129"/>
      <c r="I68" s="129"/>
      <c r="J68" s="128"/>
      <c r="K68" s="129" t="s">
        <v>121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'2024-058-04-04 - Profese ...'!J32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85</v>
      </c>
      <c r="AR68" s="68"/>
      <c r="AS68" s="132">
        <v>0</v>
      </c>
      <c r="AT68" s="133">
        <f>ROUND(SUM(AV68:AW68),2)</f>
        <v>0</v>
      </c>
      <c r="AU68" s="134">
        <f>'2024-058-04-04 - Profese ...'!P94</f>
        <v>0</v>
      </c>
      <c r="AV68" s="133">
        <f>'2024-058-04-04 - Profese ...'!J35</f>
        <v>0</v>
      </c>
      <c r="AW68" s="133">
        <f>'2024-058-04-04 - Profese ...'!J36</f>
        <v>0</v>
      </c>
      <c r="AX68" s="133">
        <f>'2024-058-04-04 - Profese ...'!J37</f>
        <v>0</v>
      </c>
      <c r="AY68" s="133">
        <f>'2024-058-04-04 - Profese ...'!J38</f>
        <v>0</v>
      </c>
      <c r="AZ68" s="133">
        <f>'2024-058-04-04 - Profese ...'!F35</f>
        <v>0</v>
      </c>
      <c r="BA68" s="133">
        <f>'2024-058-04-04 - Profese ...'!F36</f>
        <v>0</v>
      </c>
      <c r="BB68" s="133">
        <f>'2024-058-04-04 - Profese ...'!F37</f>
        <v>0</v>
      </c>
      <c r="BC68" s="133">
        <f>'2024-058-04-04 - Profese ...'!F38</f>
        <v>0</v>
      </c>
      <c r="BD68" s="135">
        <f>'2024-058-04-04 - Profese ...'!F39</f>
        <v>0</v>
      </c>
      <c r="BE68" s="4"/>
      <c r="BT68" s="136" t="s">
        <v>81</v>
      </c>
      <c r="BV68" s="136" t="s">
        <v>74</v>
      </c>
      <c r="BW68" s="136" t="s">
        <v>122</v>
      </c>
      <c r="BX68" s="136" t="s">
        <v>110</v>
      </c>
      <c r="CL68" s="136" t="s">
        <v>19</v>
      </c>
    </row>
    <row r="69" s="7" customFormat="1" ht="24.75" customHeight="1">
      <c r="A69" s="127" t="s">
        <v>82</v>
      </c>
      <c r="B69" s="114"/>
      <c r="C69" s="115"/>
      <c r="D69" s="116" t="s">
        <v>123</v>
      </c>
      <c r="E69" s="116"/>
      <c r="F69" s="116"/>
      <c r="G69" s="116"/>
      <c r="H69" s="116"/>
      <c r="I69" s="117"/>
      <c r="J69" s="116" t="s">
        <v>124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9">
        <f>'2024-058-05 - VRN- vedlej...'!J30</f>
        <v>0</v>
      </c>
      <c r="AH69" s="117"/>
      <c r="AI69" s="117"/>
      <c r="AJ69" s="117"/>
      <c r="AK69" s="117"/>
      <c r="AL69" s="117"/>
      <c r="AM69" s="117"/>
      <c r="AN69" s="119">
        <f>SUM(AG69,AT69)</f>
        <v>0</v>
      </c>
      <c r="AO69" s="117"/>
      <c r="AP69" s="117"/>
      <c r="AQ69" s="120" t="s">
        <v>78</v>
      </c>
      <c r="AR69" s="121"/>
      <c r="AS69" s="137">
        <v>0</v>
      </c>
      <c r="AT69" s="138">
        <f>ROUND(SUM(AV69:AW69),2)</f>
        <v>0</v>
      </c>
      <c r="AU69" s="139">
        <f>'2024-058-05 - VRN- vedlej...'!P85</f>
        <v>0</v>
      </c>
      <c r="AV69" s="138">
        <f>'2024-058-05 - VRN- vedlej...'!J33</f>
        <v>0</v>
      </c>
      <c r="AW69" s="138">
        <f>'2024-058-05 - VRN- vedlej...'!J34</f>
        <v>0</v>
      </c>
      <c r="AX69" s="138">
        <f>'2024-058-05 - VRN- vedlej...'!J35</f>
        <v>0</v>
      </c>
      <c r="AY69" s="138">
        <f>'2024-058-05 - VRN- vedlej...'!J36</f>
        <v>0</v>
      </c>
      <c r="AZ69" s="138">
        <f>'2024-058-05 - VRN- vedlej...'!F33</f>
        <v>0</v>
      </c>
      <c r="BA69" s="138">
        <f>'2024-058-05 - VRN- vedlej...'!F34</f>
        <v>0</v>
      </c>
      <c r="BB69" s="138">
        <f>'2024-058-05 - VRN- vedlej...'!F35</f>
        <v>0</v>
      </c>
      <c r="BC69" s="138">
        <f>'2024-058-05 - VRN- vedlej...'!F36</f>
        <v>0</v>
      </c>
      <c r="BD69" s="140">
        <f>'2024-058-05 - VRN- vedlej...'!F37</f>
        <v>0</v>
      </c>
      <c r="BE69" s="7"/>
      <c r="BT69" s="126" t="s">
        <v>79</v>
      </c>
      <c r="BV69" s="126" t="s">
        <v>74</v>
      </c>
      <c r="BW69" s="126" t="s">
        <v>125</v>
      </c>
      <c r="BX69" s="126" t="s">
        <v>5</v>
      </c>
      <c r="CL69" s="126" t="s">
        <v>19</v>
      </c>
      <c r="CM69" s="126" t="s">
        <v>81</v>
      </c>
    </row>
    <row r="70" s="2" customFormat="1" ht="30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7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47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</row>
  </sheetData>
  <sheetProtection sheet="1" formatColumns="0" formatRows="0" objects="1" scenarios="1" spinCount="100000" saltValue="JpS7O5KtnFoDl7+3RjX0kIzDFMMDZX2fnjVLubOvwiD/MXl5NvdUnOf53DdlkhOlKJsupgVqtSkoBCQ5sVXiMw==" hashValue="oTOsGu4pYYHJkge0j/Jy05Kj5yCv7FT3EiWR0W5mbfZ8rwDA0scHs+tIS98GS1YYmTOxskGJZ7S4vbPResmgEw==" algorithmName="SHA-512" password="CC35"/>
  <mergeCells count="98">
    <mergeCell ref="C52:G52"/>
    <mergeCell ref="D64:H64"/>
    <mergeCell ref="D58:H58"/>
    <mergeCell ref="D55:H55"/>
    <mergeCell ref="D61:H61"/>
    <mergeCell ref="E59:I59"/>
    <mergeCell ref="E56:I56"/>
    <mergeCell ref="E60:I60"/>
    <mergeCell ref="E62:I62"/>
    <mergeCell ref="E63:I63"/>
    <mergeCell ref="E57:I57"/>
    <mergeCell ref="I52:AF52"/>
    <mergeCell ref="J61:AF61"/>
    <mergeCell ref="J55:AF55"/>
    <mergeCell ref="J58:AF58"/>
    <mergeCell ref="J64:AF64"/>
    <mergeCell ref="K57:AF57"/>
    <mergeCell ref="K60:AF60"/>
    <mergeCell ref="K62:AF62"/>
    <mergeCell ref="K59:AF59"/>
    <mergeCell ref="K63:AF63"/>
    <mergeCell ref="K56:AF56"/>
    <mergeCell ref="L45:AO45"/>
    <mergeCell ref="E65:I65"/>
    <mergeCell ref="K65:AF65"/>
    <mergeCell ref="E66:I66"/>
    <mergeCell ref="K66:AF66"/>
    <mergeCell ref="E67:I67"/>
    <mergeCell ref="K67:AF67"/>
    <mergeCell ref="E68:I68"/>
    <mergeCell ref="K68:AF68"/>
    <mergeCell ref="D69:H69"/>
    <mergeCell ref="J69:AF69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8:AM58"/>
    <mergeCell ref="AG64:AM64"/>
    <mergeCell ref="AG63:AM63"/>
    <mergeCell ref="AG62:AM62"/>
    <mergeCell ref="AG61:AM61"/>
    <mergeCell ref="AG57:AM57"/>
    <mergeCell ref="AG60:AM60"/>
    <mergeCell ref="AG52:AM52"/>
    <mergeCell ref="AG55:AM55"/>
    <mergeCell ref="AG59:AM59"/>
    <mergeCell ref="AG56:AM56"/>
    <mergeCell ref="AM47:AN47"/>
    <mergeCell ref="AM49:AP49"/>
    <mergeCell ref="AM50:AP50"/>
    <mergeCell ref="AN55:AP55"/>
    <mergeCell ref="AN57:AP57"/>
    <mergeCell ref="AN64:AP64"/>
    <mergeCell ref="AN63:AP63"/>
    <mergeCell ref="AN56:AP56"/>
    <mergeCell ref="AN52:AP52"/>
    <mergeCell ref="AN62:AP62"/>
    <mergeCell ref="AN59:AP59"/>
    <mergeCell ref="AN61:AP61"/>
    <mergeCell ref="AN60:AP60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54:AP54"/>
  </mergeCells>
  <hyperlinks>
    <hyperlink ref="A56" location="'2024-058-01-01 - Stavební...'!C2" display="/"/>
    <hyperlink ref="A57" location="'2024-058-01-02 - Stavební...'!C2" display="/"/>
    <hyperlink ref="A59" location="'2024-058-02-01 - Stavební...'!C2" display="/"/>
    <hyperlink ref="A60" location="'2024-058-02-02 - Stavební...'!C2" display="/"/>
    <hyperlink ref="A62" location="'2024-058-03-01 - Stavební...'!C2" display="/"/>
    <hyperlink ref="A63" location="'2024-058-03-02 - Stavební...'!C2" display="/"/>
    <hyperlink ref="A65" location="'2024-058-04-01 - Profese ...'!C2" display="/"/>
    <hyperlink ref="A66" location="'2024-058-04-02 - Profese ...'!C2" display="/"/>
    <hyperlink ref="A67" location="'2024-058-04-03 - Profese ...'!C2" display="/"/>
    <hyperlink ref="A68" location="'2024-058-04-04 - Profese ...'!C2" display="/"/>
    <hyperlink ref="A69" location="'2024-058-05 - VRN- vedlej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126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RECEPCE, SPOLEČENSKÝ SÁL A DENNÍ MÍSTNOST</v>
      </c>
      <c r="F7" s="145"/>
      <c r="G7" s="145"/>
      <c r="H7" s="145"/>
      <c r="L7" s="23"/>
    </row>
    <row r="8" s="1" customFormat="1" ht="12" customHeight="1">
      <c r="B8" s="23"/>
      <c r="D8" s="145" t="s">
        <v>127</v>
      </c>
      <c r="L8" s="23"/>
    </row>
    <row r="9" s="2" customFormat="1" ht="16.5" customHeight="1">
      <c r="A9" s="41"/>
      <c r="B9" s="47"/>
      <c r="C9" s="41"/>
      <c r="D9" s="41"/>
      <c r="E9" s="146" t="s">
        <v>128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129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130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5. 12. 2024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131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ROUND(J104,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ROUND((SUM(BE104:BE491)),  2)</f>
        <v>0</v>
      </c>
      <c r="G35" s="41"/>
      <c r="H35" s="41"/>
      <c r="I35" s="160">
        <v>0.20999999999999999</v>
      </c>
      <c r="J35" s="159">
        <f>ROUND(((SUM(BE104:BE491))*I35),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ROUND((SUM(BF104:BF491)),  2)</f>
        <v>0</v>
      </c>
      <c r="G36" s="41"/>
      <c r="H36" s="41"/>
      <c r="I36" s="160">
        <v>0.12</v>
      </c>
      <c r="J36" s="159">
        <f>ROUND(((SUM(BF104:BF491))*I36),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ROUND((SUM(BG104:BG491)),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ROUND((SUM(BH104:BH491)),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ROUND((SUM(BI104:BI491)),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132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RECEPCE, SPOLEČENSKÝ SÁL A DENNÍ MÍSTNOST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128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129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2024-058-01-01 - Stavební úpravy - Recepce- bourací práce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Oblastní muzeum Praha - východ</v>
      </c>
      <c r="G56" s="43"/>
      <c r="H56" s="43"/>
      <c r="I56" s="35" t="s">
        <v>23</v>
      </c>
      <c r="J56" s="75" t="str">
        <f>IF(J14="","",J14)</f>
        <v>5. 12. 2024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Oblastní muzeum,Masarykovo náměstí 97,Brandýs n.L.</v>
      </c>
      <c r="G58" s="43"/>
      <c r="H58" s="43"/>
      <c r="I58" s="35" t="s">
        <v>31</v>
      </c>
      <c r="J58" s="39" t="str">
        <f>E23</f>
        <v>ing. arch. Jiří Sedláček, Kladská 25, Praha 2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Ing. Dana Mlejnková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133</v>
      </c>
      <c r="D61" s="174"/>
      <c r="E61" s="174"/>
      <c r="F61" s="174"/>
      <c r="G61" s="174"/>
      <c r="H61" s="174"/>
      <c r="I61" s="174"/>
      <c r="J61" s="175" t="s">
        <v>134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J104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135</v>
      </c>
    </row>
    <row r="64" s="9" customFormat="1" ht="24.96" customHeight="1">
      <c r="A64" s="9"/>
      <c r="B64" s="177"/>
      <c r="C64" s="178"/>
      <c r="D64" s="179" t="s">
        <v>136</v>
      </c>
      <c r="E64" s="180"/>
      <c r="F64" s="180"/>
      <c r="G64" s="180"/>
      <c r="H64" s="180"/>
      <c r="I64" s="180"/>
      <c r="J64" s="181">
        <f>J105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137</v>
      </c>
      <c r="E65" s="185"/>
      <c r="F65" s="185"/>
      <c r="G65" s="185"/>
      <c r="H65" s="185"/>
      <c r="I65" s="185"/>
      <c r="J65" s="186">
        <f>J106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138</v>
      </c>
      <c r="E66" s="185"/>
      <c r="F66" s="185"/>
      <c r="G66" s="185"/>
      <c r="H66" s="185"/>
      <c r="I66" s="185"/>
      <c r="J66" s="186">
        <f>J115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139</v>
      </c>
      <c r="E67" s="185"/>
      <c r="F67" s="185"/>
      <c r="G67" s="185"/>
      <c r="H67" s="185"/>
      <c r="I67" s="185"/>
      <c r="J67" s="186">
        <f>J157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140</v>
      </c>
      <c r="E68" s="185"/>
      <c r="F68" s="185"/>
      <c r="G68" s="185"/>
      <c r="H68" s="185"/>
      <c r="I68" s="185"/>
      <c r="J68" s="186">
        <f>J174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141</v>
      </c>
      <c r="E69" s="185"/>
      <c r="F69" s="185"/>
      <c r="G69" s="185"/>
      <c r="H69" s="185"/>
      <c r="I69" s="185"/>
      <c r="J69" s="186">
        <f>J182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142</v>
      </c>
      <c r="E70" s="185"/>
      <c r="F70" s="185"/>
      <c r="G70" s="185"/>
      <c r="H70" s="185"/>
      <c r="I70" s="185"/>
      <c r="J70" s="186">
        <f>J190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143</v>
      </c>
      <c r="E71" s="185"/>
      <c r="F71" s="185"/>
      <c r="G71" s="185"/>
      <c r="H71" s="185"/>
      <c r="I71" s="185"/>
      <c r="J71" s="186">
        <f>J231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144</v>
      </c>
      <c r="E72" s="185"/>
      <c r="F72" s="185"/>
      <c r="G72" s="185"/>
      <c r="H72" s="185"/>
      <c r="I72" s="185"/>
      <c r="J72" s="186">
        <f>J240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145</v>
      </c>
      <c r="E73" s="185"/>
      <c r="F73" s="185"/>
      <c r="G73" s="185"/>
      <c r="H73" s="185"/>
      <c r="I73" s="185"/>
      <c r="J73" s="186">
        <f>J304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146</v>
      </c>
      <c r="E74" s="180"/>
      <c r="F74" s="180"/>
      <c r="G74" s="180"/>
      <c r="H74" s="180"/>
      <c r="I74" s="180"/>
      <c r="J74" s="181">
        <f>J307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3"/>
      <c r="C75" s="128"/>
      <c r="D75" s="184" t="s">
        <v>147</v>
      </c>
      <c r="E75" s="185"/>
      <c r="F75" s="185"/>
      <c r="G75" s="185"/>
      <c r="H75" s="185"/>
      <c r="I75" s="185"/>
      <c r="J75" s="186">
        <f>J308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148</v>
      </c>
      <c r="E76" s="185"/>
      <c r="F76" s="185"/>
      <c r="G76" s="185"/>
      <c r="H76" s="185"/>
      <c r="I76" s="185"/>
      <c r="J76" s="186">
        <f>J317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149</v>
      </c>
      <c r="E77" s="185"/>
      <c r="F77" s="185"/>
      <c r="G77" s="185"/>
      <c r="H77" s="185"/>
      <c r="I77" s="185"/>
      <c r="J77" s="186">
        <f>J333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150</v>
      </c>
      <c r="E78" s="185"/>
      <c r="F78" s="185"/>
      <c r="G78" s="185"/>
      <c r="H78" s="185"/>
      <c r="I78" s="185"/>
      <c r="J78" s="186">
        <f>J349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151</v>
      </c>
      <c r="E79" s="185"/>
      <c r="F79" s="185"/>
      <c r="G79" s="185"/>
      <c r="H79" s="185"/>
      <c r="I79" s="185"/>
      <c r="J79" s="186">
        <f>J358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152</v>
      </c>
      <c r="E80" s="185"/>
      <c r="F80" s="185"/>
      <c r="G80" s="185"/>
      <c r="H80" s="185"/>
      <c r="I80" s="185"/>
      <c r="J80" s="186">
        <f>J391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153</v>
      </c>
      <c r="E81" s="185"/>
      <c r="F81" s="185"/>
      <c r="G81" s="185"/>
      <c r="H81" s="185"/>
      <c r="I81" s="185"/>
      <c r="J81" s="186">
        <f>J400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154</v>
      </c>
      <c r="E82" s="185"/>
      <c r="F82" s="185"/>
      <c r="G82" s="185"/>
      <c r="H82" s="185"/>
      <c r="I82" s="185"/>
      <c r="J82" s="186">
        <f>J435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8" s="2" customFormat="1" ht="6.96" customHeight="1">
      <c r="A88" s="41"/>
      <c r="B88" s="64"/>
      <c r="C88" s="65"/>
      <c r="D88" s="65"/>
      <c r="E88" s="65"/>
      <c r="F88" s="65"/>
      <c r="G88" s="65"/>
      <c r="H88" s="65"/>
      <c r="I88" s="65"/>
      <c r="J88" s="65"/>
      <c r="K88" s="65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4.96" customHeight="1">
      <c r="A89" s="41"/>
      <c r="B89" s="42"/>
      <c r="C89" s="26" t="s">
        <v>155</v>
      </c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16</v>
      </c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172" t="str">
        <f>E7</f>
        <v>RECEPCE, SPOLEČENSKÝ SÁL A DENNÍ MÍSTNOST</v>
      </c>
      <c r="F92" s="35"/>
      <c r="G92" s="35"/>
      <c r="H92" s="35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" customFormat="1" ht="12" customHeight="1">
      <c r="B93" s="24"/>
      <c r="C93" s="35" t="s">
        <v>127</v>
      </c>
      <c r="D93" s="25"/>
      <c r="E93" s="25"/>
      <c r="F93" s="25"/>
      <c r="G93" s="25"/>
      <c r="H93" s="25"/>
      <c r="I93" s="25"/>
      <c r="J93" s="25"/>
      <c r="K93" s="25"/>
      <c r="L93" s="23"/>
    </row>
    <row r="94" s="2" customFormat="1" ht="16.5" customHeight="1">
      <c r="A94" s="41"/>
      <c r="B94" s="42"/>
      <c r="C94" s="43"/>
      <c r="D94" s="43"/>
      <c r="E94" s="172" t="s">
        <v>128</v>
      </c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129</v>
      </c>
      <c r="D95" s="43"/>
      <c r="E95" s="43"/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72" t="str">
        <f>E11</f>
        <v>2024-058-01-01 - Stavební úpravy - Recepce- bourací práce</v>
      </c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21</v>
      </c>
      <c r="D98" s="43"/>
      <c r="E98" s="43"/>
      <c r="F98" s="30" t="str">
        <f>F14</f>
        <v>Oblastní muzeum Praha - východ</v>
      </c>
      <c r="G98" s="43"/>
      <c r="H98" s="43"/>
      <c r="I98" s="35" t="s">
        <v>23</v>
      </c>
      <c r="J98" s="75" t="str">
        <f>IF(J14="","",J14)</f>
        <v>5. 12. 2024</v>
      </c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40.05" customHeight="1">
      <c r="A100" s="41"/>
      <c r="B100" s="42"/>
      <c r="C100" s="35" t="s">
        <v>25</v>
      </c>
      <c r="D100" s="43"/>
      <c r="E100" s="43"/>
      <c r="F100" s="30" t="str">
        <f>E17</f>
        <v>Oblastní muzeum,Masarykovo náměstí 97,Brandýs n.L.</v>
      </c>
      <c r="G100" s="43"/>
      <c r="H100" s="43"/>
      <c r="I100" s="35" t="s">
        <v>31</v>
      </c>
      <c r="J100" s="39" t="str">
        <f>E23</f>
        <v>ing. arch. Jiří Sedláček, Kladská 25, Praha 2</v>
      </c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29</v>
      </c>
      <c r="D101" s="43"/>
      <c r="E101" s="43"/>
      <c r="F101" s="30" t="str">
        <f>IF(E20="","",E20)</f>
        <v>Vyplň údaj</v>
      </c>
      <c r="G101" s="43"/>
      <c r="H101" s="43"/>
      <c r="I101" s="35" t="s">
        <v>34</v>
      </c>
      <c r="J101" s="39" t="str">
        <f>E26</f>
        <v>Ing. Dana Mlejnková</v>
      </c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0.32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1" customFormat="1" ht="29.28" customHeight="1">
      <c r="A103" s="188"/>
      <c r="B103" s="189"/>
      <c r="C103" s="190" t="s">
        <v>156</v>
      </c>
      <c r="D103" s="191" t="s">
        <v>57</v>
      </c>
      <c r="E103" s="191" t="s">
        <v>53</v>
      </c>
      <c r="F103" s="191" t="s">
        <v>54</v>
      </c>
      <c r="G103" s="191" t="s">
        <v>157</v>
      </c>
      <c r="H103" s="191" t="s">
        <v>158</v>
      </c>
      <c r="I103" s="191" t="s">
        <v>159</v>
      </c>
      <c r="J103" s="191" t="s">
        <v>134</v>
      </c>
      <c r="K103" s="192" t="s">
        <v>160</v>
      </c>
      <c r="L103" s="193"/>
      <c r="M103" s="95" t="s">
        <v>19</v>
      </c>
      <c r="N103" s="96" t="s">
        <v>42</v>
      </c>
      <c r="O103" s="96" t="s">
        <v>161</v>
      </c>
      <c r="P103" s="96" t="s">
        <v>162</v>
      </c>
      <c r="Q103" s="96" t="s">
        <v>163</v>
      </c>
      <c r="R103" s="96" t="s">
        <v>164</v>
      </c>
      <c r="S103" s="96" t="s">
        <v>165</v>
      </c>
      <c r="T103" s="97" t="s">
        <v>166</v>
      </c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</row>
    <row r="104" s="2" customFormat="1" ht="22.8" customHeight="1">
      <c r="A104" s="41"/>
      <c r="B104" s="42"/>
      <c r="C104" s="102" t="s">
        <v>167</v>
      </c>
      <c r="D104" s="43"/>
      <c r="E104" s="43"/>
      <c r="F104" s="43"/>
      <c r="G104" s="43"/>
      <c r="H104" s="43"/>
      <c r="I104" s="43"/>
      <c r="J104" s="194">
        <f>BK104</f>
        <v>0</v>
      </c>
      <c r="K104" s="43"/>
      <c r="L104" s="47"/>
      <c r="M104" s="98"/>
      <c r="N104" s="195"/>
      <c r="O104" s="99"/>
      <c r="P104" s="196">
        <f>P105+P307</f>
        <v>0</v>
      </c>
      <c r="Q104" s="99"/>
      <c r="R104" s="196">
        <f>R105+R307</f>
        <v>3.1158079999999999</v>
      </c>
      <c r="S104" s="99"/>
      <c r="T104" s="197">
        <f>T105+T307</f>
        <v>61.540954200000002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71</v>
      </c>
      <c r="AU104" s="20" t="s">
        <v>135</v>
      </c>
      <c r="BK104" s="198">
        <f>BK105+BK307</f>
        <v>0</v>
      </c>
    </row>
    <row r="105" s="12" customFormat="1" ht="25.92" customHeight="1">
      <c r="A105" s="12"/>
      <c r="B105" s="199"/>
      <c r="C105" s="200"/>
      <c r="D105" s="201" t="s">
        <v>71</v>
      </c>
      <c r="E105" s="202" t="s">
        <v>168</v>
      </c>
      <c r="F105" s="202" t="s">
        <v>169</v>
      </c>
      <c r="G105" s="200"/>
      <c r="H105" s="200"/>
      <c r="I105" s="203"/>
      <c r="J105" s="204">
        <f>BK105</f>
        <v>0</v>
      </c>
      <c r="K105" s="200"/>
      <c r="L105" s="205"/>
      <c r="M105" s="206"/>
      <c r="N105" s="207"/>
      <c r="O105" s="207"/>
      <c r="P105" s="208">
        <f>P106+P115+P157+P174+P182+P190+P231+P240+P304</f>
        <v>0</v>
      </c>
      <c r="Q105" s="207"/>
      <c r="R105" s="208">
        <f>R106+R115+R157+R174+R182+R190+R231+R240+R304</f>
        <v>0.015288</v>
      </c>
      <c r="S105" s="207"/>
      <c r="T105" s="209">
        <f>T106+T115+T157+T174+T182+T190+T231+T240+T304</f>
        <v>51.381930000000004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79</v>
      </c>
      <c r="AT105" s="211" t="s">
        <v>71</v>
      </c>
      <c r="AU105" s="211" t="s">
        <v>72</v>
      </c>
      <c r="AY105" s="210" t="s">
        <v>170</v>
      </c>
      <c r="BK105" s="212">
        <f>BK106+BK115+BK157+BK174+BK182+BK190+BK231+BK240+BK304</f>
        <v>0</v>
      </c>
    </row>
    <row r="106" s="12" customFormat="1" ht="22.8" customHeight="1">
      <c r="A106" s="12"/>
      <c r="B106" s="199"/>
      <c r="C106" s="200"/>
      <c r="D106" s="201" t="s">
        <v>71</v>
      </c>
      <c r="E106" s="213" t="s">
        <v>8</v>
      </c>
      <c r="F106" s="213" t="s">
        <v>171</v>
      </c>
      <c r="G106" s="200"/>
      <c r="H106" s="200"/>
      <c r="I106" s="203"/>
      <c r="J106" s="214">
        <f>BK106</f>
        <v>0</v>
      </c>
      <c r="K106" s="200"/>
      <c r="L106" s="205"/>
      <c r="M106" s="206"/>
      <c r="N106" s="207"/>
      <c r="O106" s="207"/>
      <c r="P106" s="208">
        <f>SUM(P107:P114)</f>
        <v>0</v>
      </c>
      <c r="Q106" s="207"/>
      <c r="R106" s="208">
        <f>SUM(R107:R114)</f>
        <v>0</v>
      </c>
      <c r="S106" s="207"/>
      <c r="T106" s="209">
        <f>SUM(T107:T114)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79</v>
      </c>
      <c r="AT106" s="211" t="s">
        <v>71</v>
      </c>
      <c r="AU106" s="211" t="s">
        <v>79</v>
      </c>
      <c r="AY106" s="210" t="s">
        <v>170</v>
      </c>
      <c r="BK106" s="212">
        <f>SUM(BK107:BK114)</f>
        <v>0</v>
      </c>
    </row>
    <row r="107" s="2" customFormat="1" ht="16.5" customHeight="1">
      <c r="A107" s="41"/>
      <c r="B107" s="42"/>
      <c r="C107" s="215" t="s">
        <v>79</v>
      </c>
      <c r="D107" s="215" t="s">
        <v>172</v>
      </c>
      <c r="E107" s="216" t="s">
        <v>173</v>
      </c>
      <c r="F107" s="217" t="s">
        <v>174</v>
      </c>
      <c r="G107" s="218" t="s">
        <v>175</v>
      </c>
      <c r="H107" s="219">
        <v>1.7190000000000001</v>
      </c>
      <c r="I107" s="220"/>
      <c r="J107" s="221">
        <f>ROUND(I107*H107,2)</f>
        <v>0</v>
      </c>
      <c r="K107" s="217" t="s">
        <v>176</v>
      </c>
      <c r="L107" s="47"/>
      <c r="M107" s="222" t="s">
        <v>19</v>
      </c>
      <c r="N107" s="223" t="s">
        <v>43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177</v>
      </c>
      <c r="AT107" s="226" t="s">
        <v>172</v>
      </c>
      <c r="AU107" s="226" t="s">
        <v>81</v>
      </c>
      <c r="AY107" s="20" t="s">
        <v>170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177</v>
      </c>
      <c r="BM107" s="226" t="s">
        <v>178</v>
      </c>
    </row>
    <row r="108" s="2" customFormat="1">
      <c r="A108" s="41"/>
      <c r="B108" s="42"/>
      <c r="C108" s="43"/>
      <c r="D108" s="228" t="s">
        <v>179</v>
      </c>
      <c r="E108" s="43"/>
      <c r="F108" s="229" t="s">
        <v>180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179</v>
      </c>
      <c r="AU108" s="20" t="s">
        <v>81</v>
      </c>
    </row>
    <row r="109" s="13" customFormat="1">
      <c r="A109" s="13"/>
      <c r="B109" s="233"/>
      <c r="C109" s="234"/>
      <c r="D109" s="235" t="s">
        <v>181</v>
      </c>
      <c r="E109" s="236" t="s">
        <v>19</v>
      </c>
      <c r="F109" s="237" t="s">
        <v>182</v>
      </c>
      <c r="G109" s="234"/>
      <c r="H109" s="236" t="s">
        <v>19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181</v>
      </c>
      <c r="AU109" s="243" t="s">
        <v>81</v>
      </c>
      <c r="AV109" s="13" t="s">
        <v>79</v>
      </c>
      <c r="AW109" s="13" t="s">
        <v>33</v>
      </c>
      <c r="AX109" s="13" t="s">
        <v>72</v>
      </c>
      <c r="AY109" s="243" t="s">
        <v>170</v>
      </c>
    </row>
    <row r="110" s="13" customFormat="1">
      <c r="A110" s="13"/>
      <c r="B110" s="233"/>
      <c r="C110" s="234"/>
      <c r="D110" s="235" t="s">
        <v>181</v>
      </c>
      <c r="E110" s="236" t="s">
        <v>19</v>
      </c>
      <c r="F110" s="237" t="s">
        <v>183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181</v>
      </c>
      <c r="AU110" s="243" t="s">
        <v>81</v>
      </c>
      <c r="AV110" s="13" t="s">
        <v>79</v>
      </c>
      <c r="AW110" s="13" t="s">
        <v>33</v>
      </c>
      <c r="AX110" s="13" t="s">
        <v>72</v>
      </c>
      <c r="AY110" s="243" t="s">
        <v>170</v>
      </c>
    </row>
    <row r="111" s="13" customFormat="1">
      <c r="A111" s="13"/>
      <c r="B111" s="233"/>
      <c r="C111" s="234"/>
      <c r="D111" s="235" t="s">
        <v>181</v>
      </c>
      <c r="E111" s="236" t="s">
        <v>19</v>
      </c>
      <c r="F111" s="237" t="s">
        <v>184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181</v>
      </c>
      <c r="AU111" s="243" t="s">
        <v>81</v>
      </c>
      <c r="AV111" s="13" t="s">
        <v>79</v>
      </c>
      <c r="AW111" s="13" t="s">
        <v>33</v>
      </c>
      <c r="AX111" s="13" t="s">
        <v>72</v>
      </c>
      <c r="AY111" s="243" t="s">
        <v>170</v>
      </c>
    </row>
    <row r="112" s="14" customFormat="1">
      <c r="A112" s="14"/>
      <c r="B112" s="244"/>
      <c r="C112" s="245"/>
      <c r="D112" s="235" t="s">
        <v>181</v>
      </c>
      <c r="E112" s="246" t="s">
        <v>19</v>
      </c>
      <c r="F112" s="247" t="s">
        <v>185</v>
      </c>
      <c r="G112" s="245"/>
      <c r="H112" s="248">
        <v>1.7190000000000001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181</v>
      </c>
      <c r="AU112" s="254" t="s">
        <v>81</v>
      </c>
      <c r="AV112" s="14" t="s">
        <v>81</v>
      </c>
      <c r="AW112" s="14" t="s">
        <v>33</v>
      </c>
      <c r="AX112" s="14" t="s">
        <v>72</v>
      </c>
      <c r="AY112" s="254" t="s">
        <v>170</v>
      </c>
    </row>
    <row r="113" s="13" customFormat="1">
      <c r="A113" s="13"/>
      <c r="B113" s="233"/>
      <c r="C113" s="234"/>
      <c r="D113" s="235" t="s">
        <v>181</v>
      </c>
      <c r="E113" s="236" t="s">
        <v>19</v>
      </c>
      <c r="F113" s="237" t="s">
        <v>186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181</v>
      </c>
      <c r="AU113" s="243" t="s">
        <v>81</v>
      </c>
      <c r="AV113" s="13" t="s">
        <v>79</v>
      </c>
      <c r="AW113" s="13" t="s">
        <v>33</v>
      </c>
      <c r="AX113" s="13" t="s">
        <v>72</v>
      </c>
      <c r="AY113" s="243" t="s">
        <v>170</v>
      </c>
    </row>
    <row r="114" s="15" customFormat="1">
      <c r="A114" s="15"/>
      <c r="B114" s="255"/>
      <c r="C114" s="256"/>
      <c r="D114" s="235" t="s">
        <v>181</v>
      </c>
      <c r="E114" s="257" t="s">
        <v>19</v>
      </c>
      <c r="F114" s="258" t="s">
        <v>187</v>
      </c>
      <c r="G114" s="256"/>
      <c r="H114" s="259">
        <v>1.7190000000000001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181</v>
      </c>
      <c r="AU114" s="265" t="s">
        <v>81</v>
      </c>
      <c r="AV114" s="15" t="s">
        <v>177</v>
      </c>
      <c r="AW114" s="15" t="s">
        <v>33</v>
      </c>
      <c r="AX114" s="15" t="s">
        <v>79</v>
      </c>
      <c r="AY114" s="265" t="s">
        <v>170</v>
      </c>
    </row>
    <row r="115" s="12" customFormat="1" ht="22.8" customHeight="1">
      <c r="A115" s="12"/>
      <c r="B115" s="199"/>
      <c r="C115" s="200"/>
      <c r="D115" s="201" t="s">
        <v>71</v>
      </c>
      <c r="E115" s="213" t="s">
        <v>188</v>
      </c>
      <c r="F115" s="213" t="s">
        <v>189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SUM(P116:P156)</f>
        <v>0</v>
      </c>
      <c r="Q115" s="207"/>
      <c r="R115" s="208">
        <f>SUM(R116:R156)</f>
        <v>0</v>
      </c>
      <c r="S115" s="207"/>
      <c r="T115" s="209">
        <f>SUM(T116:T156)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79</v>
      </c>
      <c r="AT115" s="211" t="s">
        <v>71</v>
      </c>
      <c r="AU115" s="211" t="s">
        <v>79</v>
      </c>
      <c r="AY115" s="210" t="s">
        <v>170</v>
      </c>
      <c r="BK115" s="212">
        <f>SUM(BK116:BK156)</f>
        <v>0</v>
      </c>
    </row>
    <row r="116" s="2" customFormat="1" ht="33" customHeight="1">
      <c r="A116" s="41"/>
      <c r="B116" s="42"/>
      <c r="C116" s="215" t="s">
        <v>81</v>
      </c>
      <c r="D116" s="215" t="s">
        <v>172</v>
      </c>
      <c r="E116" s="216" t="s">
        <v>190</v>
      </c>
      <c r="F116" s="217" t="s">
        <v>191</v>
      </c>
      <c r="G116" s="218" t="s">
        <v>175</v>
      </c>
      <c r="H116" s="219">
        <v>1.7190000000000001</v>
      </c>
      <c r="I116" s="220"/>
      <c r="J116" s="221">
        <f>ROUND(I116*H116,2)</f>
        <v>0</v>
      </c>
      <c r="K116" s="217" t="s">
        <v>176</v>
      </c>
      <c r="L116" s="47"/>
      <c r="M116" s="222" t="s">
        <v>19</v>
      </c>
      <c r="N116" s="223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177</v>
      </c>
      <c r="AT116" s="226" t="s">
        <v>172</v>
      </c>
      <c r="AU116" s="226" t="s">
        <v>81</v>
      </c>
      <c r="AY116" s="20" t="s">
        <v>170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177</v>
      </c>
      <c r="BM116" s="226" t="s">
        <v>192</v>
      </c>
    </row>
    <row r="117" s="2" customFormat="1">
      <c r="A117" s="41"/>
      <c r="B117" s="42"/>
      <c r="C117" s="43"/>
      <c r="D117" s="228" t="s">
        <v>179</v>
      </c>
      <c r="E117" s="43"/>
      <c r="F117" s="229" t="s">
        <v>193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179</v>
      </c>
      <c r="AU117" s="20" t="s">
        <v>81</v>
      </c>
    </row>
    <row r="118" s="13" customFormat="1">
      <c r="A118" s="13"/>
      <c r="B118" s="233"/>
      <c r="C118" s="234"/>
      <c r="D118" s="235" t="s">
        <v>181</v>
      </c>
      <c r="E118" s="236" t="s">
        <v>19</v>
      </c>
      <c r="F118" s="237" t="s">
        <v>182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181</v>
      </c>
      <c r="AU118" s="243" t="s">
        <v>81</v>
      </c>
      <c r="AV118" s="13" t="s">
        <v>79</v>
      </c>
      <c r="AW118" s="13" t="s">
        <v>33</v>
      </c>
      <c r="AX118" s="13" t="s">
        <v>72</v>
      </c>
      <c r="AY118" s="243" t="s">
        <v>170</v>
      </c>
    </row>
    <row r="119" s="13" customFormat="1">
      <c r="A119" s="13"/>
      <c r="B119" s="233"/>
      <c r="C119" s="234"/>
      <c r="D119" s="235" t="s">
        <v>181</v>
      </c>
      <c r="E119" s="236" t="s">
        <v>19</v>
      </c>
      <c r="F119" s="237" t="s">
        <v>183</v>
      </c>
      <c r="G119" s="234"/>
      <c r="H119" s="236" t="s">
        <v>19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181</v>
      </c>
      <c r="AU119" s="243" t="s">
        <v>81</v>
      </c>
      <c r="AV119" s="13" t="s">
        <v>79</v>
      </c>
      <c r="AW119" s="13" t="s">
        <v>33</v>
      </c>
      <c r="AX119" s="13" t="s">
        <v>72</v>
      </c>
      <c r="AY119" s="243" t="s">
        <v>170</v>
      </c>
    </row>
    <row r="120" s="13" customFormat="1">
      <c r="A120" s="13"/>
      <c r="B120" s="233"/>
      <c r="C120" s="234"/>
      <c r="D120" s="235" t="s">
        <v>181</v>
      </c>
      <c r="E120" s="236" t="s">
        <v>19</v>
      </c>
      <c r="F120" s="237" t="s">
        <v>184</v>
      </c>
      <c r="G120" s="234"/>
      <c r="H120" s="236" t="s">
        <v>19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181</v>
      </c>
      <c r="AU120" s="243" t="s">
        <v>81</v>
      </c>
      <c r="AV120" s="13" t="s">
        <v>79</v>
      </c>
      <c r="AW120" s="13" t="s">
        <v>33</v>
      </c>
      <c r="AX120" s="13" t="s">
        <v>72</v>
      </c>
      <c r="AY120" s="243" t="s">
        <v>170</v>
      </c>
    </row>
    <row r="121" s="14" customFormat="1">
      <c r="A121" s="14"/>
      <c r="B121" s="244"/>
      <c r="C121" s="245"/>
      <c r="D121" s="235" t="s">
        <v>181</v>
      </c>
      <c r="E121" s="246" t="s">
        <v>19</v>
      </c>
      <c r="F121" s="247" t="s">
        <v>185</v>
      </c>
      <c r="G121" s="245"/>
      <c r="H121" s="248">
        <v>1.7190000000000001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181</v>
      </c>
      <c r="AU121" s="254" t="s">
        <v>81</v>
      </c>
      <c r="AV121" s="14" t="s">
        <v>81</v>
      </c>
      <c r="AW121" s="14" t="s">
        <v>33</v>
      </c>
      <c r="AX121" s="14" t="s">
        <v>72</v>
      </c>
      <c r="AY121" s="254" t="s">
        <v>170</v>
      </c>
    </row>
    <row r="122" s="13" customFormat="1">
      <c r="A122" s="13"/>
      <c r="B122" s="233"/>
      <c r="C122" s="234"/>
      <c r="D122" s="235" t="s">
        <v>181</v>
      </c>
      <c r="E122" s="236" t="s">
        <v>19</v>
      </c>
      <c r="F122" s="237" t="s">
        <v>186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181</v>
      </c>
      <c r="AU122" s="243" t="s">
        <v>81</v>
      </c>
      <c r="AV122" s="13" t="s">
        <v>79</v>
      </c>
      <c r="AW122" s="13" t="s">
        <v>33</v>
      </c>
      <c r="AX122" s="13" t="s">
        <v>72</v>
      </c>
      <c r="AY122" s="243" t="s">
        <v>170</v>
      </c>
    </row>
    <row r="123" s="15" customFormat="1">
      <c r="A123" s="15"/>
      <c r="B123" s="255"/>
      <c r="C123" s="256"/>
      <c r="D123" s="235" t="s">
        <v>181</v>
      </c>
      <c r="E123" s="257" t="s">
        <v>19</v>
      </c>
      <c r="F123" s="258" t="s">
        <v>187</v>
      </c>
      <c r="G123" s="256"/>
      <c r="H123" s="259">
        <v>1.7190000000000001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181</v>
      </c>
      <c r="AU123" s="265" t="s">
        <v>81</v>
      </c>
      <c r="AV123" s="15" t="s">
        <v>177</v>
      </c>
      <c r="AW123" s="15" t="s">
        <v>33</v>
      </c>
      <c r="AX123" s="15" t="s">
        <v>79</v>
      </c>
      <c r="AY123" s="265" t="s">
        <v>170</v>
      </c>
    </row>
    <row r="124" s="2" customFormat="1" ht="33" customHeight="1">
      <c r="A124" s="41"/>
      <c r="B124" s="42"/>
      <c r="C124" s="215" t="s">
        <v>194</v>
      </c>
      <c r="D124" s="215" t="s">
        <v>172</v>
      </c>
      <c r="E124" s="216" t="s">
        <v>195</v>
      </c>
      <c r="F124" s="217" t="s">
        <v>196</v>
      </c>
      <c r="G124" s="218" t="s">
        <v>175</v>
      </c>
      <c r="H124" s="219">
        <v>3.4380000000000002</v>
      </c>
      <c r="I124" s="220"/>
      <c r="J124" s="221">
        <f>ROUND(I124*H124,2)</f>
        <v>0</v>
      </c>
      <c r="K124" s="217" t="s">
        <v>176</v>
      </c>
      <c r="L124" s="47"/>
      <c r="M124" s="222" t="s">
        <v>19</v>
      </c>
      <c r="N124" s="223" t="s">
        <v>43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177</v>
      </c>
      <c r="AT124" s="226" t="s">
        <v>172</v>
      </c>
      <c r="AU124" s="226" t="s">
        <v>81</v>
      </c>
      <c r="AY124" s="20" t="s">
        <v>170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177</v>
      </c>
      <c r="BM124" s="226" t="s">
        <v>197</v>
      </c>
    </row>
    <row r="125" s="2" customFormat="1">
      <c r="A125" s="41"/>
      <c r="B125" s="42"/>
      <c r="C125" s="43"/>
      <c r="D125" s="228" t="s">
        <v>179</v>
      </c>
      <c r="E125" s="43"/>
      <c r="F125" s="229" t="s">
        <v>198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179</v>
      </c>
      <c r="AU125" s="20" t="s">
        <v>81</v>
      </c>
    </row>
    <row r="126" s="13" customFormat="1">
      <c r="A126" s="13"/>
      <c r="B126" s="233"/>
      <c r="C126" s="234"/>
      <c r="D126" s="235" t="s">
        <v>181</v>
      </c>
      <c r="E126" s="236" t="s">
        <v>19</v>
      </c>
      <c r="F126" s="237" t="s">
        <v>182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181</v>
      </c>
      <c r="AU126" s="243" t="s">
        <v>81</v>
      </c>
      <c r="AV126" s="13" t="s">
        <v>79</v>
      </c>
      <c r="AW126" s="13" t="s">
        <v>33</v>
      </c>
      <c r="AX126" s="13" t="s">
        <v>72</v>
      </c>
      <c r="AY126" s="243" t="s">
        <v>170</v>
      </c>
    </row>
    <row r="127" s="13" customFormat="1">
      <c r="A127" s="13"/>
      <c r="B127" s="233"/>
      <c r="C127" s="234"/>
      <c r="D127" s="235" t="s">
        <v>181</v>
      </c>
      <c r="E127" s="236" t="s">
        <v>19</v>
      </c>
      <c r="F127" s="237" t="s">
        <v>183</v>
      </c>
      <c r="G127" s="234"/>
      <c r="H127" s="236" t="s">
        <v>19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181</v>
      </c>
      <c r="AU127" s="243" t="s">
        <v>81</v>
      </c>
      <c r="AV127" s="13" t="s">
        <v>79</v>
      </c>
      <c r="AW127" s="13" t="s">
        <v>33</v>
      </c>
      <c r="AX127" s="13" t="s">
        <v>72</v>
      </c>
      <c r="AY127" s="243" t="s">
        <v>170</v>
      </c>
    </row>
    <row r="128" s="13" customFormat="1">
      <c r="A128" s="13"/>
      <c r="B128" s="233"/>
      <c r="C128" s="234"/>
      <c r="D128" s="235" t="s">
        <v>181</v>
      </c>
      <c r="E128" s="236" t="s">
        <v>19</v>
      </c>
      <c r="F128" s="237" t="s">
        <v>184</v>
      </c>
      <c r="G128" s="234"/>
      <c r="H128" s="236" t="s">
        <v>19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181</v>
      </c>
      <c r="AU128" s="243" t="s">
        <v>81</v>
      </c>
      <c r="AV128" s="13" t="s">
        <v>79</v>
      </c>
      <c r="AW128" s="13" t="s">
        <v>33</v>
      </c>
      <c r="AX128" s="13" t="s">
        <v>72</v>
      </c>
      <c r="AY128" s="243" t="s">
        <v>170</v>
      </c>
    </row>
    <row r="129" s="14" customFormat="1">
      <c r="A129" s="14"/>
      <c r="B129" s="244"/>
      <c r="C129" s="245"/>
      <c r="D129" s="235" t="s">
        <v>181</v>
      </c>
      <c r="E129" s="246" t="s">
        <v>19</v>
      </c>
      <c r="F129" s="247" t="s">
        <v>185</v>
      </c>
      <c r="G129" s="245"/>
      <c r="H129" s="248">
        <v>1.7190000000000001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181</v>
      </c>
      <c r="AU129" s="254" t="s">
        <v>81</v>
      </c>
      <c r="AV129" s="14" t="s">
        <v>81</v>
      </c>
      <c r="AW129" s="14" t="s">
        <v>33</v>
      </c>
      <c r="AX129" s="14" t="s">
        <v>72</v>
      </c>
      <c r="AY129" s="254" t="s">
        <v>170</v>
      </c>
    </row>
    <row r="130" s="13" customFormat="1">
      <c r="A130" s="13"/>
      <c r="B130" s="233"/>
      <c r="C130" s="234"/>
      <c r="D130" s="235" t="s">
        <v>181</v>
      </c>
      <c r="E130" s="236" t="s">
        <v>19</v>
      </c>
      <c r="F130" s="237" t="s">
        <v>186</v>
      </c>
      <c r="G130" s="234"/>
      <c r="H130" s="236" t="s">
        <v>19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181</v>
      </c>
      <c r="AU130" s="243" t="s">
        <v>81</v>
      </c>
      <c r="AV130" s="13" t="s">
        <v>79</v>
      </c>
      <c r="AW130" s="13" t="s">
        <v>33</v>
      </c>
      <c r="AX130" s="13" t="s">
        <v>72</v>
      </c>
      <c r="AY130" s="243" t="s">
        <v>170</v>
      </c>
    </row>
    <row r="131" s="15" customFormat="1">
      <c r="A131" s="15"/>
      <c r="B131" s="255"/>
      <c r="C131" s="256"/>
      <c r="D131" s="235" t="s">
        <v>181</v>
      </c>
      <c r="E131" s="257" t="s">
        <v>19</v>
      </c>
      <c r="F131" s="258" t="s">
        <v>187</v>
      </c>
      <c r="G131" s="256"/>
      <c r="H131" s="259">
        <v>1.7190000000000001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5" t="s">
        <v>181</v>
      </c>
      <c r="AU131" s="265" t="s">
        <v>81</v>
      </c>
      <c r="AV131" s="15" t="s">
        <v>177</v>
      </c>
      <c r="AW131" s="15" t="s">
        <v>33</v>
      </c>
      <c r="AX131" s="15" t="s">
        <v>79</v>
      </c>
      <c r="AY131" s="265" t="s">
        <v>170</v>
      </c>
    </row>
    <row r="132" s="14" customFormat="1">
      <c r="A132" s="14"/>
      <c r="B132" s="244"/>
      <c r="C132" s="245"/>
      <c r="D132" s="235" t="s">
        <v>181</v>
      </c>
      <c r="E132" s="245"/>
      <c r="F132" s="247" t="s">
        <v>199</v>
      </c>
      <c r="G132" s="245"/>
      <c r="H132" s="248">
        <v>3.4380000000000002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181</v>
      </c>
      <c r="AU132" s="254" t="s">
        <v>81</v>
      </c>
      <c r="AV132" s="14" t="s">
        <v>81</v>
      </c>
      <c r="AW132" s="14" t="s">
        <v>4</v>
      </c>
      <c r="AX132" s="14" t="s">
        <v>79</v>
      </c>
      <c r="AY132" s="254" t="s">
        <v>170</v>
      </c>
    </row>
    <row r="133" s="2" customFormat="1" ht="37.8" customHeight="1">
      <c r="A133" s="41"/>
      <c r="B133" s="42"/>
      <c r="C133" s="215" t="s">
        <v>177</v>
      </c>
      <c r="D133" s="215" t="s">
        <v>172</v>
      </c>
      <c r="E133" s="216" t="s">
        <v>200</v>
      </c>
      <c r="F133" s="217" t="s">
        <v>201</v>
      </c>
      <c r="G133" s="218" t="s">
        <v>175</v>
      </c>
      <c r="H133" s="219">
        <v>1.7190000000000001</v>
      </c>
      <c r="I133" s="220"/>
      <c r="J133" s="221">
        <f>ROUND(I133*H133,2)</f>
        <v>0</v>
      </c>
      <c r="K133" s="217" t="s">
        <v>176</v>
      </c>
      <c r="L133" s="47"/>
      <c r="M133" s="222" t="s">
        <v>19</v>
      </c>
      <c r="N133" s="223" t="s">
        <v>43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177</v>
      </c>
      <c r="AT133" s="226" t="s">
        <v>172</v>
      </c>
      <c r="AU133" s="226" t="s">
        <v>81</v>
      </c>
      <c r="AY133" s="20" t="s">
        <v>170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177</v>
      </c>
      <c r="BM133" s="226" t="s">
        <v>202</v>
      </c>
    </row>
    <row r="134" s="2" customFormat="1">
      <c r="A134" s="41"/>
      <c r="B134" s="42"/>
      <c r="C134" s="43"/>
      <c r="D134" s="228" t="s">
        <v>179</v>
      </c>
      <c r="E134" s="43"/>
      <c r="F134" s="229" t="s">
        <v>203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179</v>
      </c>
      <c r="AU134" s="20" t="s">
        <v>81</v>
      </c>
    </row>
    <row r="135" s="13" customFormat="1">
      <c r="A135" s="13"/>
      <c r="B135" s="233"/>
      <c r="C135" s="234"/>
      <c r="D135" s="235" t="s">
        <v>181</v>
      </c>
      <c r="E135" s="236" t="s">
        <v>19</v>
      </c>
      <c r="F135" s="237" t="s">
        <v>182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181</v>
      </c>
      <c r="AU135" s="243" t="s">
        <v>81</v>
      </c>
      <c r="AV135" s="13" t="s">
        <v>79</v>
      </c>
      <c r="AW135" s="13" t="s">
        <v>33</v>
      </c>
      <c r="AX135" s="13" t="s">
        <v>72</v>
      </c>
      <c r="AY135" s="243" t="s">
        <v>170</v>
      </c>
    </row>
    <row r="136" s="13" customFormat="1">
      <c r="A136" s="13"/>
      <c r="B136" s="233"/>
      <c r="C136" s="234"/>
      <c r="D136" s="235" t="s">
        <v>181</v>
      </c>
      <c r="E136" s="236" t="s">
        <v>19</v>
      </c>
      <c r="F136" s="237" t="s">
        <v>183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181</v>
      </c>
      <c r="AU136" s="243" t="s">
        <v>81</v>
      </c>
      <c r="AV136" s="13" t="s">
        <v>79</v>
      </c>
      <c r="AW136" s="13" t="s">
        <v>33</v>
      </c>
      <c r="AX136" s="13" t="s">
        <v>72</v>
      </c>
      <c r="AY136" s="243" t="s">
        <v>170</v>
      </c>
    </row>
    <row r="137" s="13" customFormat="1">
      <c r="A137" s="13"/>
      <c r="B137" s="233"/>
      <c r="C137" s="234"/>
      <c r="D137" s="235" t="s">
        <v>181</v>
      </c>
      <c r="E137" s="236" t="s">
        <v>19</v>
      </c>
      <c r="F137" s="237" t="s">
        <v>184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181</v>
      </c>
      <c r="AU137" s="243" t="s">
        <v>81</v>
      </c>
      <c r="AV137" s="13" t="s">
        <v>79</v>
      </c>
      <c r="AW137" s="13" t="s">
        <v>33</v>
      </c>
      <c r="AX137" s="13" t="s">
        <v>72</v>
      </c>
      <c r="AY137" s="243" t="s">
        <v>170</v>
      </c>
    </row>
    <row r="138" s="14" customFormat="1">
      <c r="A138" s="14"/>
      <c r="B138" s="244"/>
      <c r="C138" s="245"/>
      <c r="D138" s="235" t="s">
        <v>181</v>
      </c>
      <c r="E138" s="246" t="s">
        <v>19</v>
      </c>
      <c r="F138" s="247" t="s">
        <v>185</v>
      </c>
      <c r="G138" s="245"/>
      <c r="H138" s="248">
        <v>1.7190000000000001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181</v>
      </c>
      <c r="AU138" s="254" t="s">
        <v>81</v>
      </c>
      <c r="AV138" s="14" t="s">
        <v>81</v>
      </c>
      <c r="AW138" s="14" t="s">
        <v>33</v>
      </c>
      <c r="AX138" s="14" t="s">
        <v>72</v>
      </c>
      <c r="AY138" s="254" t="s">
        <v>170</v>
      </c>
    </row>
    <row r="139" s="13" customFormat="1">
      <c r="A139" s="13"/>
      <c r="B139" s="233"/>
      <c r="C139" s="234"/>
      <c r="D139" s="235" t="s">
        <v>181</v>
      </c>
      <c r="E139" s="236" t="s">
        <v>19</v>
      </c>
      <c r="F139" s="237" t="s">
        <v>186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181</v>
      </c>
      <c r="AU139" s="243" t="s">
        <v>81</v>
      </c>
      <c r="AV139" s="13" t="s">
        <v>79</v>
      </c>
      <c r="AW139" s="13" t="s">
        <v>33</v>
      </c>
      <c r="AX139" s="13" t="s">
        <v>72</v>
      </c>
      <c r="AY139" s="243" t="s">
        <v>170</v>
      </c>
    </row>
    <row r="140" s="15" customFormat="1">
      <c r="A140" s="15"/>
      <c r="B140" s="255"/>
      <c r="C140" s="256"/>
      <c r="D140" s="235" t="s">
        <v>181</v>
      </c>
      <c r="E140" s="257" t="s">
        <v>19</v>
      </c>
      <c r="F140" s="258" t="s">
        <v>187</v>
      </c>
      <c r="G140" s="256"/>
      <c r="H140" s="259">
        <v>1.7190000000000001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181</v>
      </c>
      <c r="AU140" s="265" t="s">
        <v>81</v>
      </c>
      <c r="AV140" s="15" t="s">
        <v>177</v>
      </c>
      <c r="AW140" s="15" t="s">
        <v>33</v>
      </c>
      <c r="AX140" s="15" t="s">
        <v>79</v>
      </c>
      <c r="AY140" s="265" t="s">
        <v>170</v>
      </c>
    </row>
    <row r="141" s="2" customFormat="1" ht="37.8" customHeight="1">
      <c r="A141" s="41"/>
      <c r="B141" s="42"/>
      <c r="C141" s="215" t="s">
        <v>204</v>
      </c>
      <c r="D141" s="215" t="s">
        <v>172</v>
      </c>
      <c r="E141" s="216" t="s">
        <v>205</v>
      </c>
      <c r="F141" s="217" t="s">
        <v>206</v>
      </c>
      <c r="G141" s="218" t="s">
        <v>175</v>
      </c>
      <c r="H141" s="219">
        <v>1.7190000000000001</v>
      </c>
      <c r="I141" s="220"/>
      <c r="J141" s="221">
        <f>ROUND(I141*H141,2)</f>
        <v>0</v>
      </c>
      <c r="K141" s="217" t="s">
        <v>176</v>
      </c>
      <c r="L141" s="47"/>
      <c r="M141" s="222" t="s">
        <v>19</v>
      </c>
      <c r="N141" s="223" t="s">
        <v>43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177</v>
      </c>
      <c r="AT141" s="226" t="s">
        <v>172</v>
      </c>
      <c r="AU141" s="226" t="s">
        <v>81</v>
      </c>
      <c r="AY141" s="20" t="s">
        <v>170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177</v>
      </c>
      <c r="BM141" s="226" t="s">
        <v>207</v>
      </c>
    </row>
    <row r="142" s="2" customFormat="1">
      <c r="A142" s="41"/>
      <c r="B142" s="42"/>
      <c r="C142" s="43"/>
      <c r="D142" s="228" t="s">
        <v>179</v>
      </c>
      <c r="E142" s="43"/>
      <c r="F142" s="229" t="s">
        <v>208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179</v>
      </c>
      <c r="AU142" s="20" t="s">
        <v>81</v>
      </c>
    </row>
    <row r="143" s="13" customFormat="1">
      <c r="A143" s="13"/>
      <c r="B143" s="233"/>
      <c r="C143" s="234"/>
      <c r="D143" s="235" t="s">
        <v>181</v>
      </c>
      <c r="E143" s="236" t="s">
        <v>19</v>
      </c>
      <c r="F143" s="237" t="s">
        <v>182</v>
      </c>
      <c r="G143" s="234"/>
      <c r="H143" s="236" t="s">
        <v>19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181</v>
      </c>
      <c r="AU143" s="243" t="s">
        <v>81</v>
      </c>
      <c r="AV143" s="13" t="s">
        <v>79</v>
      </c>
      <c r="AW143" s="13" t="s">
        <v>33</v>
      </c>
      <c r="AX143" s="13" t="s">
        <v>72</v>
      </c>
      <c r="AY143" s="243" t="s">
        <v>170</v>
      </c>
    </row>
    <row r="144" s="13" customFormat="1">
      <c r="A144" s="13"/>
      <c r="B144" s="233"/>
      <c r="C144" s="234"/>
      <c r="D144" s="235" t="s">
        <v>181</v>
      </c>
      <c r="E144" s="236" t="s">
        <v>19</v>
      </c>
      <c r="F144" s="237" t="s">
        <v>183</v>
      </c>
      <c r="G144" s="234"/>
      <c r="H144" s="236" t="s">
        <v>19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181</v>
      </c>
      <c r="AU144" s="243" t="s">
        <v>81</v>
      </c>
      <c r="AV144" s="13" t="s">
        <v>79</v>
      </c>
      <c r="AW144" s="13" t="s">
        <v>33</v>
      </c>
      <c r="AX144" s="13" t="s">
        <v>72</v>
      </c>
      <c r="AY144" s="243" t="s">
        <v>170</v>
      </c>
    </row>
    <row r="145" s="13" customFormat="1">
      <c r="A145" s="13"/>
      <c r="B145" s="233"/>
      <c r="C145" s="234"/>
      <c r="D145" s="235" t="s">
        <v>181</v>
      </c>
      <c r="E145" s="236" t="s">
        <v>19</v>
      </c>
      <c r="F145" s="237" t="s">
        <v>184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181</v>
      </c>
      <c r="AU145" s="243" t="s">
        <v>81</v>
      </c>
      <c r="AV145" s="13" t="s">
        <v>79</v>
      </c>
      <c r="AW145" s="13" t="s">
        <v>33</v>
      </c>
      <c r="AX145" s="13" t="s">
        <v>72</v>
      </c>
      <c r="AY145" s="243" t="s">
        <v>170</v>
      </c>
    </row>
    <row r="146" s="14" customFormat="1">
      <c r="A146" s="14"/>
      <c r="B146" s="244"/>
      <c r="C146" s="245"/>
      <c r="D146" s="235" t="s">
        <v>181</v>
      </c>
      <c r="E146" s="246" t="s">
        <v>19</v>
      </c>
      <c r="F146" s="247" t="s">
        <v>185</v>
      </c>
      <c r="G146" s="245"/>
      <c r="H146" s="248">
        <v>1.7190000000000001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181</v>
      </c>
      <c r="AU146" s="254" t="s">
        <v>81</v>
      </c>
      <c r="AV146" s="14" t="s">
        <v>81</v>
      </c>
      <c r="AW146" s="14" t="s">
        <v>33</v>
      </c>
      <c r="AX146" s="14" t="s">
        <v>72</v>
      </c>
      <c r="AY146" s="254" t="s">
        <v>170</v>
      </c>
    </row>
    <row r="147" s="13" customFormat="1">
      <c r="A147" s="13"/>
      <c r="B147" s="233"/>
      <c r="C147" s="234"/>
      <c r="D147" s="235" t="s">
        <v>181</v>
      </c>
      <c r="E147" s="236" t="s">
        <v>19</v>
      </c>
      <c r="F147" s="237" t="s">
        <v>186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181</v>
      </c>
      <c r="AU147" s="243" t="s">
        <v>81</v>
      </c>
      <c r="AV147" s="13" t="s">
        <v>79</v>
      </c>
      <c r="AW147" s="13" t="s">
        <v>33</v>
      </c>
      <c r="AX147" s="13" t="s">
        <v>72</v>
      </c>
      <c r="AY147" s="243" t="s">
        <v>170</v>
      </c>
    </row>
    <row r="148" s="15" customFormat="1">
      <c r="A148" s="15"/>
      <c r="B148" s="255"/>
      <c r="C148" s="256"/>
      <c r="D148" s="235" t="s">
        <v>181</v>
      </c>
      <c r="E148" s="257" t="s">
        <v>19</v>
      </c>
      <c r="F148" s="258" t="s">
        <v>187</v>
      </c>
      <c r="G148" s="256"/>
      <c r="H148" s="259">
        <v>1.7190000000000001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5" t="s">
        <v>181</v>
      </c>
      <c r="AU148" s="265" t="s">
        <v>81</v>
      </c>
      <c r="AV148" s="15" t="s">
        <v>177</v>
      </c>
      <c r="AW148" s="15" t="s">
        <v>33</v>
      </c>
      <c r="AX148" s="15" t="s">
        <v>79</v>
      </c>
      <c r="AY148" s="265" t="s">
        <v>170</v>
      </c>
    </row>
    <row r="149" s="2" customFormat="1" ht="24.15" customHeight="1">
      <c r="A149" s="41"/>
      <c r="B149" s="42"/>
      <c r="C149" s="215" t="s">
        <v>209</v>
      </c>
      <c r="D149" s="215" t="s">
        <v>172</v>
      </c>
      <c r="E149" s="216" t="s">
        <v>210</v>
      </c>
      <c r="F149" s="217" t="s">
        <v>211</v>
      </c>
      <c r="G149" s="218" t="s">
        <v>175</v>
      </c>
      <c r="H149" s="219">
        <v>1.7190000000000001</v>
      </c>
      <c r="I149" s="220"/>
      <c r="J149" s="221">
        <f>ROUND(I149*H149,2)</f>
        <v>0</v>
      </c>
      <c r="K149" s="217" t="s">
        <v>176</v>
      </c>
      <c r="L149" s="47"/>
      <c r="M149" s="222" t="s">
        <v>19</v>
      </c>
      <c r="N149" s="223" t="s">
        <v>43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177</v>
      </c>
      <c r="AT149" s="226" t="s">
        <v>172</v>
      </c>
      <c r="AU149" s="226" t="s">
        <v>81</v>
      </c>
      <c r="AY149" s="20" t="s">
        <v>170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177</v>
      </c>
      <c r="BM149" s="226" t="s">
        <v>212</v>
      </c>
    </row>
    <row r="150" s="2" customFormat="1">
      <c r="A150" s="41"/>
      <c r="B150" s="42"/>
      <c r="C150" s="43"/>
      <c r="D150" s="228" t="s">
        <v>179</v>
      </c>
      <c r="E150" s="43"/>
      <c r="F150" s="229" t="s">
        <v>213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179</v>
      </c>
      <c r="AU150" s="20" t="s">
        <v>81</v>
      </c>
    </row>
    <row r="151" s="13" customFormat="1">
      <c r="A151" s="13"/>
      <c r="B151" s="233"/>
      <c r="C151" s="234"/>
      <c r="D151" s="235" t="s">
        <v>181</v>
      </c>
      <c r="E151" s="236" t="s">
        <v>19</v>
      </c>
      <c r="F151" s="237" t="s">
        <v>182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181</v>
      </c>
      <c r="AU151" s="243" t="s">
        <v>81</v>
      </c>
      <c r="AV151" s="13" t="s">
        <v>79</v>
      </c>
      <c r="AW151" s="13" t="s">
        <v>33</v>
      </c>
      <c r="AX151" s="13" t="s">
        <v>72</v>
      </c>
      <c r="AY151" s="243" t="s">
        <v>170</v>
      </c>
    </row>
    <row r="152" s="13" customFormat="1">
      <c r="A152" s="13"/>
      <c r="B152" s="233"/>
      <c r="C152" s="234"/>
      <c r="D152" s="235" t="s">
        <v>181</v>
      </c>
      <c r="E152" s="236" t="s">
        <v>19</v>
      </c>
      <c r="F152" s="237" t="s">
        <v>183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181</v>
      </c>
      <c r="AU152" s="243" t="s">
        <v>81</v>
      </c>
      <c r="AV152" s="13" t="s">
        <v>79</v>
      </c>
      <c r="AW152" s="13" t="s">
        <v>33</v>
      </c>
      <c r="AX152" s="13" t="s">
        <v>72</v>
      </c>
      <c r="AY152" s="243" t="s">
        <v>170</v>
      </c>
    </row>
    <row r="153" s="13" customFormat="1">
      <c r="A153" s="13"/>
      <c r="B153" s="233"/>
      <c r="C153" s="234"/>
      <c r="D153" s="235" t="s">
        <v>181</v>
      </c>
      <c r="E153" s="236" t="s">
        <v>19</v>
      </c>
      <c r="F153" s="237" t="s">
        <v>184</v>
      </c>
      <c r="G153" s="234"/>
      <c r="H153" s="236" t="s">
        <v>19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181</v>
      </c>
      <c r="AU153" s="243" t="s">
        <v>81</v>
      </c>
      <c r="AV153" s="13" t="s">
        <v>79</v>
      </c>
      <c r="AW153" s="13" t="s">
        <v>33</v>
      </c>
      <c r="AX153" s="13" t="s">
        <v>72</v>
      </c>
      <c r="AY153" s="243" t="s">
        <v>170</v>
      </c>
    </row>
    <row r="154" s="14" customFormat="1">
      <c r="A154" s="14"/>
      <c r="B154" s="244"/>
      <c r="C154" s="245"/>
      <c r="D154" s="235" t="s">
        <v>181</v>
      </c>
      <c r="E154" s="246" t="s">
        <v>19</v>
      </c>
      <c r="F154" s="247" t="s">
        <v>185</v>
      </c>
      <c r="G154" s="245"/>
      <c r="H154" s="248">
        <v>1.7190000000000001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181</v>
      </c>
      <c r="AU154" s="254" t="s">
        <v>81</v>
      </c>
      <c r="AV154" s="14" t="s">
        <v>81</v>
      </c>
      <c r="AW154" s="14" t="s">
        <v>33</v>
      </c>
      <c r="AX154" s="14" t="s">
        <v>72</v>
      </c>
      <c r="AY154" s="254" t="s">
        <v>170</v>
      </c>
    </row>
    <row r="155" s="13" customFormat="1">
      <c r="A155" s="13"/>
      <c r="B155" s="233"/>
      <c r="C155" s="234"/>
      <c r="D155" s="235" t="s">
        <v>181</v>
      </c>
      <c r="E155" s="236" t="s">
        <v>19</v>
      </c>
      <c r="F155" s="237" t="s">
        <v>186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181</v>
      </c>
      <c r="AU155" s="243" t="s">
        <v>81</v>
      </c>
      <c r="AV155" s="13" t="s">
        <v>79</v>
      </c>
      <c r="AW155" s="13" t="s">
        <v>33</v>
      </c>
      <c r="AX155" s="13" t="s">
        <v>72</v>
      </c>
      <c r="AY155" s="243" t="s">
        <v>170</v>
      </c>
    </row>
    <row r="156" s="15" customFormat="1">
      <c r="A156" s="15"/>
      <c r="B156" s="255"/>
      <c r="C156" s="256"/>
      <c r="D156" s="235" t="s">
        <v>181</v>
      </c>
      <c r="E156" s="257" t="s">
        <v>19</v>
      </c>
      <c r="F156" s="258" t="s">
        <v>187</v>
      </c>
      <c r="G156" s="256"/>
      <c r="H156" s="259">
        <v>1.7190000000000001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5" t="s">
        <v>181</v>
      </c>
      <c r="AU156" s="265" t="s">
        <v>81</v>
      </c>
      <c r="AV156" s="15" t="s">
        <v>177</v>
      </c>
      <c r="AW156" s="15" t="s">
        <v>33</v>
      </c>
      <c r="AX156" s="15" t="s">
        <v>79</v>
      </c>
      <c r="AY156" s="265" t="s">
        <v>170</v>
      </c>
    </row>
    <row r="157" s="12" customFormat="1" ht="22.8" customHeight="1">
      <c r="A157" s="12"/>
      <c r="B157" s="199"/>
      <c r="C157" s="200"/>
      <c r="D157" s="201" t="s">
        <v>71</v>
      </c>
      <c r="E157" s="213" t="s">
        <v>214</v>
      </c>
      <c r="F157" s="213" t="s">
        <v>215</v>
      </c>
      <c r="G157" s="200"/>
      <c r="H157" s="200"/>
      <c r="I157" s="203"/>
      <c r="J157" s="214">
        <f>BK157</f>
        <v>0</v>
      </c>
      <c r="K157" s="200"/>
      <c r="L157" s="205"/>
      <c r="M157" s="206"/>
      <c r="N157" s="207"/>
      <c r="O157" s="207"/>
      <c r="P157" s="208">
        <f>SUM(P158:P173)</f>
        <v>0</v>
      </c>
      <c r="Q157" s="207"/>
      <c r="R157" s="208">
        <f>SUM(R158:R173)</f>
        <v>0</v>
      </c>
      <c r="S157" s="207"/>
      <c r="T157" s="209">
        <f>SUM(T158:T173)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0" t="s">
        <v>79</v>
      </c>
      <c r="AT157" s="211" t="s">
        <v>71</v>
      </c>
      <c r="AU157" s="211" t="s">
        <v>79</v>
      </c>
      <c r="AY157" s="210" t="s">
        <v>170</v>
      </c>
      <c r="BK157" s="212">
        <f>SUM(BK158:BK173)</f>
        <v>0</v>
      </c>
    </row>
    <row r="158" s="2" customFormat="1" ht="24.15" customHeight="1">
      <c r="A158" s="41"/>
      <c r="B158" s="42"/>
      <c r="C158" s="215" t="s">
        <v>216</v>
      </c>
      <c r="D158" s="215" t="s">
        <v>172</v>
      </c>
      <c r="E158" s="216" t="s">
        <v>217</v>
      </c>
      <c r="F158" s="217" t="s">
        <v>218</v>
      </c>
      <c r="G158" s="218" t="s">
        <v>219</v>
      </c>
      <c r="H158" s="219">
        <v>3.0939999999999999</v>
      </c>
      <c r="I158" s="220"/>
      <c r="J158" s="221">
        <f>ROUND(I158*H158,2)</f>
        <v>0</v>
      </c>
      <c r="K158" s="217" t="s">
        <v>176</v>
      </c>
      <c r="L158" s="47"/>
      <c r="M158" s="222" t="s">
        <v>19</v>
      </c>
      <c r="N158" s="223" t="s">
        <v>43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177</v>
      </c>
      <c r="AT158" s="226" t="s">
        <v>172</v>
      </c>
      <c r="AU158" s="226" t="s">
        <v>81</v>
      </c>
      <c r="AY158" s="20" t="s">
        <v>170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177</v>
      </c>
      <c r="BM158" s="226" t="s">
        <v>220</v>
      </c>
    </row>
    <row r="159" s="2" customFormat="1">
      <c r="A159" s="41"/>
      <c r="B159" s="42"/>
      <c r="C159" s="43"/>
      <c r="D159" s="228" t="s">
        <v>179</v>
      </c>
      <c r="E159" s="43"/>
      <c r="F159" s="229" t="s">
        <v>221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179</v>
      </c>
      <c r="AU159" s="20" t="s">
        <v>81</v>
      </c>
    </row>
    <row r="160" s="13" customFormat="1">
      <c r="A160" s="13"/>
      <c r="B160" s="233"/>
      <c r="C160" s="234"/>
      <c r="D160" s="235" t="s">
        <v>181</v>
      </c>
      <c r="E160" s="236" t="s">
        <v>19</v>
      </c>
      <c r="F160" s="237" t="s">
        <v>182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181</v>
      </c>
      <c r="AU160" s="243" t="s">
        <v>81</v>
      </c>
      <c r="AV160" s="13" t="s">
        <v>79</v>
      </c>
      <c r="AW160" s="13" t="s">
        <v>33</v>
      </c>
      <c r="AX160" s="13" t="s">
        <v>72</v>
      </c>
      <c r="AY160" s="243" t="s">
        <v>170</v>
      </c>
    </row>
    <row r="161" s="13" customFormat="1">
      <c r="A161" s="13"/>
      <c r="B161" s="233"/>
      <c r="C161" s="234"/>
      <c r="D161" s="235" t="s">
        <v>181</v>
      </c>
      <c r="E161" s="236" t="s">
        <v>19</v>
      </c>
      <c r="F161" s="237" t="s">
        <v>183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181</v>
      </c>
      <c r="AU161" s="243" t="s">
        <v>81</v>
      </c>
      <c r="AV161" s="13" t="s">
        <v>79</v>
      </c>
      <c r="AW161" s="13" t="s">
        <v>33</v>
      </c>
      <c r="AX161" s="13" t="s">
        <v>72</v>
      </c>
      <c r="AY161" s="243" t="s">
        <v>170</v>
      </c>
    </row>
    <row r="162" s="13" customFormat="1">
      <c r="A162" s="13"/>
      <c r="B162" s="233"/>
      <c r="C162" s="234"/>
      <c r="D162" s="235" t="s">
        <v>181</v>
      </c>
      <c r="E162" s="236" t="s">
        <v>19</v>
      </c>
      <c r="F162" s="237" t="s">
        <v>184</v>
      </c>
      <c r="G162" s="234"/>
      <c r="H162" s="236" t="s">
        <v>19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181</v>
      </c>
      <c r="AU162" s="243" t="s">
        <v>81</v>
      </c>
      <c r="AV162" s="13" t="s">
        <v>79</v>
      </c>
      <c r="AW162" s="13" t="s">
        <v>33</v>
      </c>
      <c r="AX162" s="13" t="s">
        <v>72</v>
      </c>
      <c r="AY162" s="243" t="s">
        <v>170</v>
      </c>
    </row>
    <row r="163" s="14" customFormat="1">
      <c r="A163" s="14"/>
      <c r="B163" s="244"/>
      <c r="C163" s="245"/>
      <c r="D163" s="235" t="s">
        <v>181</v>
      </c>
      <c r="E163" s="246" t="s">
        <v>19</v>
      </c>
      <c r="F163" s="247" t="s">
        <v>222</v>
      </c>
      <c r="G163" s="245"/>
      <c r="H163" s="248">
        <v>3.0939999999999999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181</v>
      </c>
      <c r="AU163" s="254" t="s">
        <v>81</v>
      </c>
      <c r="AV163" s="14" t="s">
        <v>81</v>
      </c>
      <c r="AW163" s="14" t="s">
        <v>33</v>
      </c>
      <c r="AX163" s="14" t="s">
        <v>72</v>
      </c>
      <c r="AY163" s="254" t="s">
        <v>170</v>
      </c>
    </row>
    <row r="164" s="13" customFormat="1">
      <c r="A164" s="13"/>
      <c r="B164" s="233"/>
      <c r="C164" s="234"/>
      <c r="D164" s="235" t="s">
        <v>181</v>
      </c>
      <c r="E164" s="236" t="s">
        <v>19</v>
      </c>
      <c r="F164" s="237" t="s">
        <v>186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181</v>
      </c>
      <c r="AU164" s="243" t="s">
        <v>81</v>
      </c>
      <c r="AV164" s="13" t="s">
        <v>79</v>
      </c>
      <c r="AW164" s="13" t="s">
        <v>33</v>
      </c>
      <c r="AX164" s="13" t="s">
        <v>72</v>
      </c>
      <c r="AY164" s="243" t="s">
        <v>170</v>
      </c>
    </row>
    <row r="165" s="15" customFormat="1">
      <c r="A165" s="15"/>
      <c r="B165" s="255"/>
      <c r="C165" s="256"/>
      <c r="D165" s="235" t="s">
        <v>181</v>
      </c>
      <c r="E165" s="257" t="s">
        <v>19</v>
      </c>
      <c r="F165" s="258" t="s">
        <v>187</v>
      </c>
      <c r="G165" s="256"/>
      <c r="H165" s="259">
        <v>3.0939999999999999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5" t="s">
        <v>181</v>
      </c>
      <c r="AU165" s="265" t="s">
        <v>81</v>
      </c>
      <c r="AV165" s="15" t="s">
        <v>177</v>
      </c>
      <c r="AW165" s="15" t="s">
        <v>33</v>
      </c>
      <c r="AX165" s="15" t="s">
        <v>79</v>
      </c>
      <c r="AY165" s="265" t="s">
        <v>170</v>
      </c>
    </row>
    <row r="166" s="2" customFormat="1" ht="24.15" customHeight="1">
      <c r="A166" s="41"/>
      <c r="B166" s="42"/>
      <c r="C166" s="215" t="s">
        <v>223</v>
      </c>
      <c r="D166" s="215" t="s">
        <v>172</v>
      </c>
      <c r="E166" s="216" t="s">
        <v>224</v>
      </c>
      <c r="F166" s="217" t="s">
        <v>225</v>
      </c>
      <c r="G166" s="218" t="s">
        <v>175</v>
      </c>
      <c r="H166" s="219">
        <v>1.7190000000000001</v>
      </c>
      <c r="I166" s="220"/>
      <c r="J166" s="221">
        <f>ROUND(I166*H166,2)</f>
        <v>0</v>
      </c>
      <c r="K166" s="217" t="s">
        <v>176</v>
      </c>
      <c r="L166" s="47"/>
      <c r="M166" s="222" t="s">
        <v>19</v>
      </c>
      <c r="N166" s="223" t="s">
        <v>43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177</v>
      </c>
      <c r="AT166" s="226" t="s">
        <v>172</v>
      </c>
      <c r="AU166" s="226" t="s">
        <v>81</v>
      </c>
      <c r="AY166" s="20" t="s">
        <v>170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79</v>
      </c>
      <c r="BK166" s="227">
        <f>ROUND(I166*H166,2)</f>
        <v>0</v>
      </c>
      <c r="BL166" s="20" t="s">
        <v>177</v>
      </c>
      <c r="BM166" s="226" t="s">
        <v>226</v>
      </c>
    </row>
    <row r="167" s="2" customFormat="1">
      <c r="A167" s="41"/>
      <c r="B167" s="42"/>
      <c r="C167" s="43"/>
      <c r="D167" s="228" t="s">
        <v>179</v>
      </c>
      <c r="E167" s="43"/>
      <c r="F167" s="229" t="s">
        <v>227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179</v>
      </c>
      <c r="AU167" s="20" t="s">
        <v>81</v>
      </c>
    </row>
    <row r="168" s="13" customFormat="1">
      <c r="A168" s="13"/>
      <c r="B168" s="233"/>
      <c r="C168" s="234"/>
      <c r="D168" s="235" t="s">
        <v>181</v>
      </c>
      <c r="E168" s="236" t="s">
        <v>19</v>
      </c>
      <c r="F168" s="237" t="s">
        <v>182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181</v>
      </c>
      <c r="AU168" s="243" t="s">
        <v>81</v>
      </c>
      <c r="AV168" s="13" t="s">
        <v>79</v>
      </c>
      <c r="AW168" s="13" t="s">
        <v>33</v>
      </c>
      <c r="AX168" s="13" t="s">
        <v>72</v>
      </c>
      <c r="AY168" s="243" t="s">
        <v>170</v>
      </c>
    </row>
    <row r="169" s="13" customFormat="1">
      <c r="A169" s="13"/>
      <c r="B169" s="233"/>
      <c r="C169" s="234"/>
      <c r="D169" s="235" t="s">
        <v>181</v>
      </c>
      <c r="E169" s="236" t="s">
        <v>19</v>
      </c>
      <c r="F169" s="237" t="s">
        <v>183</v>
      </c>
      <c r="G169" s="234"/>
      <c r="H169" s="236" t="s">
        <v>19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181</v>
      </c>
      <c r="AU169" s="243" t="s">
        <v>81</v>
      </c>
      <c r="AV169" s="13" t="s">
        <v>79</v>
      </c>
      <c r="AW169" s="13" t="s">
        <v>33</v>
      </c>
      <c r="AX169" s="13" t="s">
        <v>72</v>
      </c>
      <c r="AY169" s="243" t="s">
        <v>170</v>
      </c>
    </row>
    <row r="170" s="13" customFormat="1">
      <c r="A170" s="13"/>
      <c r="B170" s="233"/>
      <c r="C170" s="234"/>
      <c r="D170" s="235" t="s">
        <v>181</v>
      </c>
      <c r="E170" s="236" t="s">
        <v>19</v>
      </c>
      <c r="F170" s="237" t="s">
        <v>184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181</v>
      </c>
      <c r="AU170" s="243" t="s">
        <v>81</v>
      </c>
      <c r="AV170" s="13" t="s">
        <v>79</v>
      </c>
      <c r="AW170" s="13" t="s">
        <v>33</v>
      </c>
      <c r="AX170" s="13" t="s">
        <v>72</v>
      </c>
      <c r="AY170" s="243" t="s">
        <v>170</v>
      </c>
    </row>
    <row r="171" s="14" customFormat="1">
      <c r="A171" s="14"/>
      <c r="B171" s="244"/>
      <c r="C171" s="245"/>
      <c r="D171" s="235" t="s">
        <v>181</v>
      </c>
      <c r="E171" s="246" t="s">
        <v>19</v>
      </c>
      <c r="F171" s="247" t="s">
        <v>185</v>
      </c>
      <c r="G171" s="245"/>
      <c r="H171" s="248">
        <v>1.7190000000000001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181</v>
      </c>
      <c r="AU171" s="254" t="s">
        <v>81</v>
      </c>
      <c r="AV171" s="14" t="s">
        <v>81</v>
      </c>
      <c r="AW171" s="14" t="s">
        <v>33</v>
      </c>
      <c r="AX171" s="14" t="s">
        <v>72</v>
      </c>
      <c r="AY171" s="254" t="s">
        <v>170</v>
      </c>
    </row>
    <row r="172" s="13" customFormat="1">
      <c r="A172" s="13"/>
      <c r="B172" s="233"/>
      <c r="C172" s="234"/>
      <c r="D172" s="235" t="s">
        <v>181</v>
      </c>
      <c r="E172" s="236" t="s">
        <v>19</v>
      </c>
      <c r="F172" s="237" t="s">
        <v>186</v>
      </c>
      <c r="G172" s="234"/>
      <c r="H172" s="236" t="s">
        <v>19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181</v>
      </c>
      <c r="AU172" s="243" t="s">
        <v>81</v>
      </c>
      <c r="AV172" s="13" t="s">
        <v>79</v>
      </c>
      <c r="AW172" s="13" t="s">
        <v>33</v>
      </c>
      <c r="AX172" s="13" t="s">
        <v>72</v>
      </c>
      <c r="AY172" s="243" t="s">
        <v>170</v>
      </c>
    </row>
    <row r="173" s="15" customFormat="1">
      <c r="A173" s="15"/>
      <c r="B173" s="255"/>
      <c r="C173" s="256"/>
      <c r="D173" s="235" t="s">
        <v>181</v>
      </c>
      <c r="E173" s="257" t="s">
        <v>19</v>
      </c>
      <c r="F173" s="258" t="s">
        <v>187</v>
      </c>
      <c r="G173" s="256"/>
      <c r="H173" s="259">
        <v>1.7190000000000001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181</v>
      </c>
      <c r="AU173" s="265" t="s">
        <v>81</v>
      </c>
      <c r="AV173" s="15" t="s">
        <v>177</v>
      </c>
      <c r="AW173" s="15" t="s">
        <v>33</v>
      </c>
      <c r="AX173" s="15" t="s">
        <v>79</v>
      </c>
      <c r="AY173" s="265" t="s">
        <v>170</v>
      </c>
    </row>
    <row r="174" s="12" customFormat="1" ht="22.8" customHeight="1">
      <c r="A174" s="12"/>
      <c r="B174" s="199"/>
      <c r="C174" s="200"/>
      <c r="D174" s="201" t="s">
        <v>71</v>
      </c>
      <c r="E174" s="213" t="s">
        <v>228</v>
      </c>
      <c r="F174" s="213" t="s">
        <v>229</v>
      </c>
      <c r="G174" s="200"/>
      <c r="H174" s="200"/>
      <c r="I174" s="203"/>
      <c r="J174" s="214">
        <f>BK174</f>
        <v>0</v>
      </c>
      <c r="K174" s="200"/>
      <c r="L174" s="205"/>
      <c r="M174" s="206"/>
      <c r="N174" s="207"/>
      <c r="O174" s="207"/>
      <c r="P174" s="208">
        <f>SUM(P175:P181)</f>
        <v>0</v>
      </c>
      <c r="Q174" s="207"/>
      <c r="R174" s="208">
        <f>SUM(R175:R181)</f>
        <v>0.015288</v>
      </c>
      <c r="S174" s="207"/>
      <c r="T174" s="209">
        <f>SUM(T175:T181)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79</v>
      </c>
      <c r="AT174" s="211" t="s">
        <v>71</v>
      </c>
      <c r="AU174" s="211" t="s">
        <v>79</v>
      </c>
      <c r="AY174" s="210" t="s">
        <v>170</v>
      </c>
      <c r="BK174" s="212">
        <f>SUM(BK175:BK181)</f>
        <v>0</v>
      </c>
    </row>
    <row r="175" s="2" customFormat="1" ht="24.15" customHeight="1">
      <c r="A175" s="41"/>
      <c r="B175" s="42"/>
      <c r="C175" s="215" t="s">
        <v>230</v>
      </c>
      <c r="D175" s="215" t="s">
        <v>172</v>
      </c>
      <c r="E175" s="216" t="s">
        <v>231</v>
      </c>
      <c r="F175" s="217" t="s">
        <v>232</v>
      </c>
      <c r="G175" s="218" t="s">
        <v>233</v>
      </c>
      <c r="H175" s="219">
        <v>72.799999999999997</v>
      </c>
      <c r="I175" s="220"/>
      <c r="J175" s="221">
        <f>ROUND(I175*H175,2)</f>
        <v>0</v>
      </c>
      <c r="K175" s="217" t="s">
        <v>176</v>
      </c>
      <c r="L175" s="47"/>
      <c r="M175" s="222" t="s">
        <v>19</v>
      </c>
      <c r="N175" s="223" t="s">
        <v>43</v>
      </c>
      <c r="O175" s="87"/>
      <c r="P175" s="224">
        <f>O175*H175</f>
        <v>0</v>
      </c>
      <c r="Q175" s="224">
        <v>0.00021000000000000001</v>
      </c>
      <c r="R175" s="224">
        <f>Q175*H175</f>
        <v>0.015288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177</v>
      </c>
      <c r="AT175" s="226" t="s">
        <v>172</v>
      </c>
      <c r="AU175" s="226" t="s">
        <v>81</v>
      </c>
      <c r="AY175" s="20" t="s">
        <v>170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79</v>
      </c>
      <c r="BK175" s="227">
        <f>ROUND(I175*H175,2)</f>
        <v>0</v>
      </c>
      <c r="BL175" s="20" t="s">
        <v>177</v>
      </c>
      <c r="BM175" s="226" t="s">
        <v>234</v>
      </c>
    </row>
    <row r="176" s="2" customFormat="1">
      <c r="A176" s="41"/>
      <c r="B176" s="42"/>
      <c r="C176" s="43"/>
      <c r="D176" s="228" t="s">
        <v>179</v>
      </c>
      <c r="E176" s="43"/>
      <c r="F176" s="229" t="s">
        <v>235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179</v>
      </c>
      <c r="AU176" s="20" t="s">
        <v>81</v>
      </c>
    </row>
    <row r="177" s="13" customFormat="1">
      <c r="A177" s="13"/>
      <c r="B177" s="233"/>
      <c r="C177" s="234"/>
      <c r="D177" s="235" t="s">
        <v>181</v>
      </c>
      <c r="E177" s="236" t="s">
        <v>19</v>
      </c>
      <c r="F177" s="237" t="s">
        <v>236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181</v>
      </c>
      <c r="AU177" s="243" t="s">
        <v>81</v>
      </c>
      <c r="AV177" s="13" t="s">
        <v>79</v>
      </c>
      <c r="AW177" s="13" t="s">
        <v>33</v>
      </c>
      <c r="AX177" s="13" t="s">
        <v>72</v>
      </c>
      <c r="AY177" s="243" t="s">
        <v>170</v>
      </c>
    </row>
    <row r="178" s="13" customFormat="1">
      <c r="A178" s="13"/>
      <c r="B178" s="233"/>
      <c r="C178" s="234"/>
      <c r="D178" s="235" t="s">
        <v>181</v>
      </c>
      <c r="E178" s="236" t="s">
        <v>19</v>
      </c>
      <c r="F178" s="237" t="s">
        <v>237</v>
      </c>
      <c r="G178" s="234"/>
      <c r="H178" s="236" t="s">
        <v>19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181</v>
      </c>
      <c r="AU178" s="243" t="s">
        <v>81</v>
      </c>
      <c r="AV178" s="13" t="s">
        <v>79</v>
      </c>
      <c r="AW178" s="13" t="s">
        <v>33</v>
      </c>
      <c r="AX178" s="13" t="s">
        <v>72</v>
      </c>
      <c r="AY178" s="243" t="s">
        <v>170</v>
      </c>
    </row>
    <row r="179" s="13" customFormat="1">
      <c r="A179" s="13"/>
      <c r="B179" s="233"/>
      <c r="C179" s="234"/>
      <c r="D179" s="235" t="s">
        <v>181</v>
      </c>
      <c r="E179" s="236" t="s">
        <v>19</v>
      </c>
      <c r="F179" s="237" t="s">
        <v>238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181</v>
      </c>
      <c r="AU179" s="243" t="s">
        <v>81</v>
      </c>
      <c r="AV179" s="13" t="s">
        <v>79</v>
      </c>
      <c r="AW179" s="13" t="s">
        <v>33</v>
      </c>
      <c r="AX179" s="13" t="s">
        <v>72</v>
      </c>
      <c r="AY179" s="243" t="s">
        <v>170</v>
      </c>
    </row>
    <row r="180" s="14" customFormat="1">
      <c r="A180" s="14"/>
      <c r="B180" s="244"/>
      <c r="C180" s="245"/>
      <c r="D180" s="235" t="s">
        <v>181</v>
      </c>
      <c r="E180" s="246" t="s">
        <v>19</v>
      </c>
      <c r="F180" s="247" t="s">
        <v>239</v>
      </c>
      <c r="G180" s="245"/>
      <c r="H180" s="248">
        <v>72.799999999999997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181</v>
      </c>
      <c r="AU180" s="254" t="s">
        <v>81</v>
      </c>
      <c r="AV180" s="14" t="s">
        <v>81</v>
      </c>
      <c r="AW180" s="14" t="s">
        <v>33</v>
      </c>
      <c r="AX180" s="14" t="s">
        <v>72</v>
      </c>
      <c r="AY180" s="254" t="s">
        <v>170</v>
      </c>
    </row>
    <row r="181" s="15" customFormat="1">
      <c r="A181" s="15"/>
      <c r="B181" s="255"/>
      <c r="C181" s="256"/>
      <c r="D181" s="235" t="s">
        <v>181</v>
      </c>
      <c r="E181" s="257" t="s">
        <v>19</v>
      </c>
      <c r="F181" s="258" t="s">
        <v>187</v>
      </c>
      <c r="G181" s="256"/>
      <c r="H181" s="259">
        <v>72.799999999999997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181</v>
      </c>
      <c r="AU181" s="265" t="s">
        <v>81</v>
      </c>
      <c r="AV181" s="15" t="s">
        <v>177</v>
      </c>
      <c r="AW181" s="15" t="s">
        <v>33</v>
      </c>
      <c r="AX181" s="15" t="s">
        <v>79</v>
      </c>
      <c r="AY181" s="265" t="s">
        <v>170</v>
      </c>
    </row>
    <row r="182" s="12" customFormat="1" ht="22.8" customHeight="1">
      <c r="A182" s="12"/>
      <c r="B182" s="199"/>
      <c r="C182" s="200"/>
      <c r="D182" s="201" t="s">
        <v>71</v>
      </c>
      <c r="E182" s="213" t="s">
        <v>240</v>
      </c>
      <c r="F182" s="213" t="s">
        <v>241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SUM(P183:P189)</f>
        <v>0</v>
      </c>
      <c r="Q182" s="207"/>
      <c r="R182" s="208">
        <f>SUM(R183:R189)</f>
        <v>0</v>
      </c>
      <c r="S182" s="207"/>
      <c r="T182" s="209">
        <f>SUM(T183:T189)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79</v>
      </c>
      <c r="AT182" s="211" t="s">
        <v>71</v>
      </c>
      <c r="AU182" s="211" t="s">
        <v>79</v>
      </c>
      <c r="AY182" s="210" t="s">
        <v>170</v>
      </c>
      <c r="BK182" s="212">
        <f>SUM(BK183:BK189)</f>
        <v>0</v>
      </c>
    </row>
    <row r="183" s="2" customFormat="1" ht="16.5" customHeight="1">
      <c r="A183" s="41"/>
      <c r="B183" s="42"/>
      <c r="C183" s="215" t="s">
        <v>242</v>
      </c>
      <c r="D183" s="215" t="s">
        <v>172</v>
      </c>
      <c r="E183" s="216" t="s">
        <v>243</v>
      </c>
      <c r="F183" s="217" t="s">
        <v>244</v>
      </c>
      <c r="G183" s="218" t="s">
        <v>233</v>
      </c>
      <c r="H183" s="219">
        <v>7.79</v>
      </c>
      <c r="I183" s="220"/>
      <c r="J183" s="221">
        <f>ROUND(I183*H183,2)</f>
        <v>0</v>
      </c>
      <c r="K183" s="217" t="s">
        <v>176</v>
      </c>
      <c r="L183" s="47"/>
      <c r="M183" s="222" t="s">
        <v>19</v>
      </c>
      <c r="N183" s="223" t="s">
        <v>43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177</v>
      </c>
      <c r="AT183" s="226" t="s">
        <v>172</v>
      </c>
      <c r="AU183" s="226" t="s">
        <v>81</v>
      </c>
      <c r="AY183" s="20" t="s">
        <v>170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79</v>
      </c>
      <c r="BK183" s="227">
        <f>ROUND(I183*H183,2)</f>
        <v>0</v>
      </c>
      <c r="BL183" s="20" t="s">
        <v>177</v>
      </c>
      <c r="BM183" s="226" t="s">
        <v>245</v>
      </c>
    </row>
    <row r="184" s="2" customFormat="1">
      <c r="A184" s="41"/>
      <c r="B184" s="42"/>
      <c r="C184" s="43"/>
      <c r="D184" s="228" t="s">
        <v>179</v>
      </c>
      <c r="E184" s="43"/>
      <c r="F184" s="229" t="s">
        <v>246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179</v>
      </c>
      <c r="AU184" s="20" t="s">
        <v>81</v>
      </c>
    </row>
    <row r="185" s="13" customFormat="1">
      <c r="A185" s="13"/>
      <c r="B185" s="233"/>
      <c r="C185" s="234"/>
      <c r="D185" s="235" t="s">
        <v>181</v>
      </c>
      <c r="E185" s="236" t="s">
        <v>19</v>
      </c>
      <c r="F185" s="237" t="s">
        <v>247</v>
      </c>
      <c r="G185" s="234"/>
      <c r="H185" s="236" t="s">
        <v>19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181</v>
      </c>
      <c r="AU185" s="243" t="s">
        <v>81</v>
      </c>
      <c r="AV185" s="13" t="s">
        <v>79</v>
      </c>
      <c r="AW185" s="13" t="s">
        <v>33</v>
      </c>
      <c r="AX185" s="13" t="s">
        <v>72</v>
      </c>
      <c r="AY185" s="243" t="s">
        <v>170</v>
      </c>
    </row>
    <row r="186" s="13" customFormat="1">
      <c r="A186" s="13"/>
      <c r="B186" s="233"/>
      <c r="C186" s="234"/>
      <c r="D186" s="235" t="s">
        <v>181</v>
      </c>
      <c r="E186" s="236" t="s">
        <v>19</v>
      </c>
      <c r="F186" s="237" t="s">
        <v>237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181</v>
      </c>
      <c r="AU186" s="243" t="s">
        <v>81</v>
      </c>
      <c r="AV186" s="13" t="s">
        <v>79</v>
      </c>
      <c r="AW186" s="13" t="s">
        <v>33</v>
      </c>
      <c r="AX186" s="13" t="s">
        <v>72</v>
      </c>
      <c r="AY186" s="243" t="s">
        <v>170</v>
      </c>
    </row>
    <row r="187" s="13" customFormat="1">
      <c r="A187" s="13"/>
      <c r="B187" s="233"/>
      <c r="C187" s="234"/>
      <c r="D187" s="235" t="s">
        <v>181</v>
      </c>
      <c r="E187" s="236" t="s">
        <v>19</v>
      </c>
      <c r="F187" s="237" t="s">
        <v>248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181</v>
      </c>
      <c r="AU187" s="243" t="s">
        <v>81</v>
      </c>
      <c r="AV187" s="13" t="s">
        <v>79</v>
      </c>
      <c r="AW187" s="13" t="s">
        <v>33</v>
      </c>
      <c r="AX187" s="13" t="s">
        <v>72</v>
      </c>
      <c r="AY187" s="243" t="s">
        <v>170</v>
      </c>
    </row>
    <row r="188" s="14" customFormat="1">
      <c r="A188" s="14"/>
      <c r="B188" s="244"/>
      <c r="C188" s="245"/>
      <c r="D188" s="235" t="s">
        <v>181</v>
      </c>
      <c r="E188" s="246" t="s">
        <v>19</v>
      </c>
      <c r="F188" s="247" t="s">
        <v>249</v>
      </c>
      <c r="G188" s="245"/>
      <c r="H188" s="248">
        <v>7.79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181</v>
      </c>
      <c r="AU188" s="254" t="s">
        <v>81</v>
      </c>
      <c r="AV188" s="14" t="s">
        <v>81</v>
      </c>
      <c r="AW188" s="14" t="s">
        <v>33</v>
      </c>
      <c r="AX188" s="14" t="s">
        <v>72</v>
      </c>
      <c r="AY188" s="254" t="s">
        <v>170</v>
      </c>
    </row>
    <row r="189" s="15" customFormat="1">
      <c r="A189" s="15"/>
      <c r="B189" s="255"/>
      <c r="C189" s="256"/>
      <c r="D189" s="235" t="s">
        <v>181</v>
      </c>
      <c r="E189" s="257" t="s">
        <v>19</v>
      </c>
      <c r="F189" s="258" t="s">
        <v>187</v>
      </c>
      <c r="G189" s="256"/>
      <c r="H189" s="259">
        <v>7.79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181</v>
      </c>
      <c r="AU189" s="265" t="s">
        <v>81</v>
      </c>
      <c r="AV189" s="15" t="s">
        <v>177</v>
      </c>
      <c r="AW189" s="15" t="s">
        <v>33</v>
      </c>
      <c r="AX189" s="15" t="s">
        <v>79</v>
      </c>
      <c r="AY189" s="265" t="s">
        <v>170</v>
      </c>
    </row>
    <row r="190" s="12" customFormat="1" ht="22.8" customHeight="1">
      <c r="A190" s="12"/>
      <c r="B190" s="199"/>
      <c r="C190" s="200"/>
      <c r="D190" s="201" t="s">
        <v>71</v>
      </c>
      <c r="E190" s="213" t="s">
        <v>250</v>
      </c>
      <c r="F190" s="213" t="s">
        <v>251</v>
      </c>
      <c r="G190" s="200"/>
      <c r="H190" s="200"/>
      <c r="I190" s="203"/>
      <c r="J190" s="214">
        <f>BK190</f>
        <v>0</v>
      </c>
      <c r="K190" s="200"/>
      <c r="L190" s="205"/>
      <c r="M190" s="206"/>
      <c r="N190" s="207"/>
      <c r="O190" s="207"/>
      <c r="P190" s="208">
        <f>SUM(P191:P230)</f>
        <v>0</v>
      </c>
      <c r="Q190" s="207"/>
      <c r="R190" s="208">
        <f>SUM(R191:R230)</f>
        <v>0</v>
      </c>
      <c r="S190" s="207"/>
      <c r="T190" s="209">
        <f>SUM(T191:T230)</f>
        <v>51.257930000000002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0" t="s">
        <v>79</v>
      </c>
      <c r="AT190" s="211" t="s">
        <v>71</v>
      </c>
      <c r="AU190" s="211" t="s">
        <v>79</v>
      </c>
      <c r="AY190" s="210" t="s">
        <v>170</v>
      </c>
      <c r="BK190" s="212">
        <f>SUM(BK191:BK230)</f>
        <v>0</v>
      </c>
    </row>
    <row r="191" s="2" customFormat="1" ht="16.5" customHeight="1">
      <c r="A191" s="41"/>
      <c r="B191" s="42"/>
      <c r="C191" s="215" t="s">
        <v>252</v>
      </c>
      <c r="D191" s="215" t="s">
        <v>172</v>
      </c>
      <c r="E191" s="216" t="s">
        <v>253</v>
      </c>
      <c r="F191" s="217" t="s">
        <v>254</v>
      </c>
      <c r="G191" s="218" t="s">
        <v>175</v>
      </c>
      <c r="H191" s="219">
        <v>9.8230000000000004</v>
      </c>
      <c r="I191" s="220"/>
      <c r="J191" s="221">
        <f>ROUND(I191*H191,2)</f>
        <v>0</v>
      </c>
      <c r="K191" s="217" t="s">
        <v>176</v>
      </c>
      <c r="L191" s="47"/>
      <c r="M191" s="222" t="s">
        <v>19</v>
      </c>
      <c r="N191" s="223" t="s">
        <v>43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2.3999999999999999</v>
      </c>
      <c r="T191" s="225">
        <f>S191*H191</f>
        <v>23.575199999999999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177</v>
      </c>
      <c r="AT191" s="226" t="s">
        <v>172</v>
      </c>
      <c r="AU191" s="226" t="s">
        <v>81</v>
      </c>
      <c r="AY191" s="20" t="s">
        <v>170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79</v>
      </c>
      <c r="BK191" s="227">
        <f>ROUND(I191*H191,2)</f>
        <v>0</v>
      </c>
      <c r="BL191" s="20" t="s">
        <v>177</v>
      </c>
      <c r="BM191" s="226" t="s">
        <v>255</v>
      </c>
    </row>
    <row r="192" s="2" customFormat="1">
      <c r="A192" s="41"/>
      <c r="B192" s="42"/>
      <c r="C192" s="43"/>
      <c r="D192" s="228" t="s">
        <v>179</v>
      </c>
      <c r="E192" s="43"/>
      <c r="F192" s="229" t="s">
        <v>256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179</v>
      </c>
      <c r="AU192" s="20" t="s">
        <v>81</v>
      </c>
    </row>
    <row r="193" s="13" customFormat="1">
      <c r="A193" s="13"/>
      <c r="B193" s="233"/>
      <c r="C193" s="234"/>
      <c r="D193" s="235" t="s">
        <v>181</v>
      </c>
      <c r="E193" s="236" t="s">
        <v>19</v>
      </c>
      <c r="F193" s="237" t="s">
        <v>257</v>
      </c>
      <c r="G193" s="234"/>
      <c r="H193" s="236" t="s">
        <v>19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181</v>
      </c>
      <c r="AU193" s="243" t="s">
        <v>81</v>
      </c>
      <c r="AV193" s="13" t="s">
        <v>79</v>
      </c>
      <c r="AW193" s="13" t="s">
        <v>33</v>
      </c>
      <c r="AX193" s="13" t="s">
        <v>72</v>
      </c>
      <c r="AY193" s="243" t="s">
        <v>170</v>
      </c>
    </row>
    <row r="194" s="13" customFormat="1">
      <c r="A194" s="13"/>
      <c r="B194" s="233"/>
      <c r="C194" s="234"/>
      <c r="D194" s="235" t="s">
        <v>181</v>
      </c>
      <c r="E194" s="236" t="s">
        <v>19</v>
      </c>
      <c r="F194" s="237" t="s">
        <v>258</v>
      </c>
      <c r="G194" s="234"/>
      <c r="H194" s="236" t="s">
        <v>19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181</v>
      </c>
      <c r="AU194" s="243" t="s">
        <v>81</v>
      </c>
      <c r="AV194" s="13" t="s">
        <v>79</v>
      </c>
      <c r="AW194" s="13" t="s">
        <v>33</v>
      </c>
      <c r="AX194" s="13" t="s">
        <v>72</v>
      </c>
      <c r="AY194" s="243" t="s">
        <v>170</v>
      </c>
    </row>
    <row r="195" s="13" customFormat="1">
      <c r="A195" s="13"/>
      <c r="B195" s="233"/>
      <c r="C195" s="234"/>
      <c r="D195" s="235" t="s">
        <v>181</v>
      </c>
      <c r="E195" s="236" t="s">
        <v>19</v>
      </c>
      <c r="F195" s="237" t="s">
        <v>259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181</v>
      </c>
      <c r="AU195" s="243" t="s">
        <v>81</v>
      </c>
      <c r="AV195" s="13" t="s">
        <v>79</v>
      </c>
      <c r="AW195" s="13" t="s">
        <v>33</v>
      </c>
      <c r="AX195" s="13" t="s">
        <v>72</v>
      </c>
      <c r="AY195" s="243" t="s">
        <v>170</v>
      </c>
    </row>
    <row r="196" s="14" customFormat="1">
      <c r="A196" s="14"/>
      <c r="B196" s="244"/>
      <c r="C196" s="245"/>
      <c r="D196" s="235" t="s">
        <v>181</v>
      </c>
      <c r="E196" s="246" t="s">
        <v>19</v>
      </c>
      <c r="F196" s="247" t="s">
        <v>260</v>
      </c>
      <c r="G196" s="245"/>
      <c r="H196" s="248">
        <v>9.8230000000000004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181</v>
      </c>
      <c r="AU196" s="254" t="s">
        <v>81</v>
      </c>
      <c r="AV196" s="14" t="s">
        <v>81</v>
      </c>
      <c r="AW196" s="14" t="s">
        <v>33</v>
      </c>
      <c r="AX196" s="14" t="s">
        <v>72</v>
      </c>
      <c r="AY196" s="254" t="s">
        <v>170</v>
      </c>
    </row>
    <row r="197" s="13" customFormat="1">
      <c r="A197" s="13"/>
      <c r="B197" s="233"/>
      <c r="C197" s="234"/>
      <c r="D197" s="235" t="s">
        <v>181</v>
      </c>
      <c r="E197" s="236" t="s">
        <v>19</v>
      </c>
      <c r="F197" s="237" t="s">
        <v>237</v>
      </c>
      <c r="G197" s="234"/>
      <c r="H197" s="236" t="s">
        <v>19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181</v>
      </c>
      <c r="AU197" s="243" t="s">
        <v>81</v>
      </c>
      <c r="AV197" s="13" t="s">
        <v>79</v>
      </c>
      <c r="AW197" s="13" t="s">
        <v>33</v>
      </c>
      <c r="AX197" s="13" t="s">
        <v>72</v>
      </c>
      <c r="AY197" s="243" t="s">
        <v>170</v>
      </c>
    </row>
    <row r="198" s="15" customFormat="1">
      <c r="A198" s="15"/>
      <c r="B198" s="255"/>
      <c r="C198" s="256"/>
      <c r="D198" s="235" t="s">
        <v>181</v>
      </c>
      <c r="E198" s="257" t="s">
        <v>19</v>
      </c>
      <c r="F198" s="258" t="s">
        <v>187</v>
      </c>
      <c r="G198" s="256"/>
      <c r="H198" s="259">
        <v>9.8230000000000004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181</v>
      </c>
      <c r="AU198" s="265" t="s">
        <v>81</v>
      </c>
      <c r="AV198" s="15" t="s">
        <v>177</v>
      </c>
      <c r="AW198" s="15" t="s">
        <v>33</v>
      </c>
      <c r="AX198" s="15" t="s">
        <v>79</v>
      </c>
      <c r="AY198" s="265" t="s">
        <v>170</v>
      </c>
    </row>
    <row r="199" s="2" customFormat="1" ht="16.5" customHeight="1">
      <c r="A199" s="41"/>
      <c r="B199" s="42"/>
      <c r="C199" s="215" t="s">
        <v>8</v>
      </c>
      <c r="D199" s="215" t="s">
        <v>172</v>
      </c>
      <c r="E199" s="216" t="s">
        <v>261</v>
      </c>
      <c r="F199" s="217" t="s">
        <v>262</v>
      </c>
      <c r="G199" s="218" t="s">
        <v>175</v>
      </c>
      <c r="H199" s="219">
        <v>5.8239999999999998</v>
      </c>
      <c r="I199" s="220"/>
      <c r="J199" s="221">
        <f>ROUND(I199*H199,2)</f>
        <v>0</v>
      </c>
      <c r="K199" s="217" t="s">
        <v>176</v>
      </c>
      <c r="L199" s="47"/>
      <c r="M199" s="222" t="s">
        <v>19</v>
      </c>
      <c r="N199" s="223" t="s">
        <v>43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2.2000000000000002</v>
      </c>
      <c r="T199" s="225">
        <f>S199*H199</f>
        <v>12.812800000000001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177</v>
      </c>
      <c r="AT199" s="226" t="s">
        <v>172</v>
      </c>
      <c r="AU199" s="226" t="s">
        <v>81</v>
      </c>
      <c r="AY199" s="20" t="s">
        <v>170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79</v>
      </c>
      <c r="BK199" s="227">
        <f>ROUND(I199*H199,2)</f>
        <v>0</v>
      </c>
      <c r="BL199" s="20" t="s">
        <v>177</v>
      </c>
      <c r="BM199" s="226" t="s">
        <v>263</v>
      </c>
    </row>
    <row r="200" s="2" customFormat="1">
      <c r="A200" s="41"/>
      <c r="B200" s="42"/>
      <c r="C200" s="43"/>
      <c r="D200" s="228" t="s">
        <v>179</v>
      </c>
      <c r="E200" s="43"/>
      <c r="F200" s="229" t="s">
        <v>264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179</v>
      </c>
      <c r="AU200" s="20" t="s">
        <v>81</v>
      </c>
    </row>
    <row r="201" s="13" customFormat="1">
      <c r="A201" s="13"/>
      <c r="B201" s="233"/>
      <c r="C201" s="234"/>
      <c r="D201" s="235" t="s">
        <v>181</v>
      </c>
      <c r="E201" s="236" t="s">
        <v>19</v>
      </c>
      <c r="F201" s="237" t="s">
        <v>265</v>
      </c>
      <c r="G201" s="234"/>
      <c r="H201" s="236" t="s">
        <v>19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181</v>
      </c>
      <c r="AU201" s="243" t="s">
        <v>81</v>
      </c>
      <c r="AV201" s="13" t="s">
        <v>79</v>
      </c>
      <c r="AW201" s="13" t="s">
        <v>33</v>
      </c>
      <c r="AX201" s="13" t="s">
        <v>72</v>
      </c>
      <c r="AY201" s="243" t="s">
        <v>170</v>
      </c>
    </row>
    <row r="202" s="13" customFormat="1">
      <c r="A202" s="13"/>
      <c r="B202" s="233"/>
      <c r="C202" s="234"/>
      <c r="D202" s="235" t="s">
        <v>181</v>
      </c>
      <c r="E202" s="236" t="s">
        <v>19</v>
      </c>
      <c r="F202" s="237" t="s">
        <v>258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181</v>
      </c>
      <c r="AU202" s="243" t="s">
        <v>81</v>
      </c>
      <c r="AV202" s="13" t="s">
        <v>79</v>
      </c>
      <c r="AW202" s="13" t="s">
        <v>33</v>
      </c>
      <c r="AX202" s="13" t="s">
        <v>72</v>
      </c>
      <c r="AY202" s="243" t="s">
        <v>170</v>
      </c>
    </row>
    <row r="203" s="13" customFormat="1">
      <c r="A203" s="13"/>
      <c r="B203" s="233"/>
      <c r="C203" s="234"/>
      <c r="D203" s="235" t="s">
        <v>181</v>
      </c>
      <c r="E203" s="236" t="s">
        <v>19</v>
      </c>
      <c r="F203" s="237" t="s">
        <v>266</v>
      </c>
      <c r="G203" s="234"/>
      <c r="H203" s="236" t="s">
        <v>19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181</v>
      </c>
      <c r="AU203" s="243" t="s">
        <v>81</v>
      </c>
      <c r="AV203" s="13" t="s">
        <v>79</v>
      </c>
      <c r="AW203" s="13" t="s">
        <v>33</v>
      </c>
      <c r="AX203" s="13" t="s">
        <v>72</v>
      </c>
      <c r="AY203" s="243" t="s">
        <v>170</v>
      </c>
    </row>
    <row r="204" s="14" customFormat="1">
      <c r="A204" s="14"/>
      <c r="B204" s="244"/>
      <c r="C204" s="245"/>
      <c r="D204" s="235" t="s">
        <v>181</v>
      </c>
      <c r="E204" s="246" t="s">
        <v>19</v>
      </c>
      <c r="F204" s="247" t="s">
        <v>267</v>
      </c>
      <c r="G204" s="245"/>
      <c r="H204" s="248">
        <v>5.8239999999999998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181</v>
      </c>
      <c r="AU204" s="254" t="s">
        <v>81</v>
      </c>
      <c r="AV204" s="14" t="s">
        <v>81</v>
      </c>
      <c r="AW204" s="14" t="s">
        <v>33</v>
      </c>
      <c r="AX204" s="14" t="s">
        <v>72</v>
      </c>
      <c r="AY204" s="254" t="s">
        <v>170</v>
      </c>
    </row>
    <row r="205" s="13" customFormat="1">
      <c r="A205" s="13"/>
      <c r="B205" s="233"/>
      <c r="C205" s="234"/>
      <c r="D205" s="235" t="s">
        <v>181</v>
      </c>
      <c r="E205" s="236" t="s">
        <v>19</v>
      </c>
      <c r="F205" s="237" t="s">
        <v>237</v>
      </c>
      <c r="G205" s="234"/>
      <c r="H205" s="236" t="s">
        <v>19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181</v>
      </c>
      <c r="AU205" s="243" t="s">
        <v>81</v>
      </c>
      <c r="AV205" s="13" t="s">
        <v>79</v>
      </c>
      <c r="AW205" s="13" t="s">
        <v>33</v>
      </c>
      <c r="AX205" s="13" t="s">
        <v>72</v>
      </c>
      <c r="AY205" s="243" t="s">
        <v>170</v>
      </c>
    </row>
    <row r="206" s="15" customFormat="1">
      <c r="A206" s="15"/>
      <c r="B206" s="255"/>
      <c r="C206" s="256"/>
      <c r="D206" s="235" t="s">
        <v>181</v>
      </c>
      <c r="E206" s="257" t="s">
        <v>19</v>
      </c>
      <c r="F206" s="258" t="s">
        <v>187</v>
      </c>
      <c r="G206" s="256"/>
      <c r="H206" s="259">
        <v>5.8239999999999998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5" t="s">
        <v>181</v>
      </c>
      <c r="AU206" s="265" t="s">
        <v>81</v>
      </c>
      <c r="AV206" s="15" t="s">
        <v>177</v>
      </c>
      <c r="AW206" s="15" t="s">
        <v>33</v>
      </c>
      <c r="AX206" s="15" t="s">
        <v>79</v>
      </c>
      <c r="AY206" s="265" t="s">
        <v>170</v>
      </c>
    </row>
    <row r="207" s="2" customFormat="1" ht="21.75" customHeight="1">
      <c r="A207" s="41"/>
      <c r="B207" s="42"/>
      <c r="C207" s="215" t="s">
        <v>268</v>
      </c>
      <c r="D207" s="215" t="s">
        <v>172</v>
      </c>
      <c r="E207" s="216" t="s">
        <v>269</v>
      </c>
      <c r="F207" s="217" t="s">
        <v>270</v>
      </c>
      <c r="G207" s="218" t="s">
        <v>175</v>
      </c>
      <c r="H207" s="219">
        <v>10.15</v>
      </c>
      <c r="I207" s="220"/>
      <c r="J207" s="221">
        <f>ROUND(I207*H207,2)</f>
        <v>0</v>
      </c>
      <c r="K207" s="217" t="s">
        <v>176</v>
      </c>
      <c r="L207" s="47"/>
      <c r="M207" s="222" t="s">
        <v>19</v>
      </c>
      <c r="N207" s="223" t="s">
        <v>43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1.3999999999999999</v>
      </c>
      <c r="T207" s="225">
        <f>S207*H207</f>
        <v>14.209999999999999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177</v>
      </c>
      <c r="AT207" s="226" t="s">
        <v>172</v>
      </c>
      <c r="AU207" s="226" t="s">
        <v>81</v>
      </c>
      <c r="AY207" s="20" t="s">
        <v>170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79</v>
      </c>
      <c r="BK207" s="227">
        <f>ROUND(I207*H207,2)</f>
        <v>0</v>
      </c>
      <c r="BL207" s="20" t="s">
        <v>177</v>
      </c>
      <c r="BM207" s="226" t="s">
        <v>271</v>
      </c>
    </row>
    <row r="208" s="2" customFormat="1">
      <c r="A208" s="41"/>
      <c r="B208" s="42"/>
      <c r="C208" s="43"/>
      <c r="D208" s="228" t="s">
        <v>179</v>
      </c>
      <c r="E208" s="43"/>
      <c r="F208" s="229" t="s">
        <v>272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179</v>
      </c>
      <c r="AU208" s="20" t="s">
        <v>81</v>
      </c>
    </row>
    <row r="209" s="13" customFormat="1">
      <c r="A209" s="13"/>
      <c r="B209" s="233"/>
      <c r="C209" s="234"/>
      <c r="D209" s="235" t="s">
        <v>181</v>
      </c>
      <c r="E209" s="236" t="s">
        <v>19</v>
      </c>
      <c r="F209" s="237" t="s">
        <v>273</v>
      </c>
      <c r="G209" s="234"/>
      <c r="H209" s="236" t="s">
        <v>19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181</v>
      </c>
      <c r="AU209" s="243" t="s">
        <v>81</v>
      </c>
      <c r="AV209" s="13" t="s">
        <v>79</v>
      </c>
      <c r="AW209" s="13" t="s">
        <v>33</v>
      </c>
      <c r="AX209" s="13" t="s">
        <v>72</v>
      </c>
      <c r="AY209" s="243" t="s">
        <v>170</v>
      </c>
    </row>
    <row r="210" s="13" customFormat="1">
      <c r="A210" s="13"/>
      <c r="B210" s="233"/>
      <c r="C210" s="234"/>
      <c r="D210" s="235" t="s">
        <v>181</v>
      </c>
      <c r="E210" s="236" t="s">
        <v>19</v>
      </c>
      <c r="F210" s="237" t="s">
        <v>258</v>
      </c>
      <c r="G210" s="234"/>
      <c r="H210" s="236" t="s">
        <v>19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181</v>
      </c>
      <c r="AU210" s="243" t="s">
        <v>81</v>
      </c>
      <c r="AV210" s="13" t="s">
        <v>79</v>
      </c>
      <c r="AW210" s="13" t="s">
        <v>33</v>
      </c>
      <c r="AX210" s="13" t="s">
        <v>72</v>
      </c>
      <c r="AY210" s="243" t="s">
        <v>170</v>
      </c>
    </row>
    <row r="211" s="13" customFormat="1">
      <c r="A211" s="13"/>
      <c r="B211" s="233"/>
      <c r="C211" s="234"/>
      <c r="D211" s="235" t="s">
        <v>181</v>
      </c>
      <c r="E211" s="236" t="s">
        <v>19</v>
      </c>
      <c r="F211" s="237" t="s">
        <v>274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181</v>
      </c>
      <c r="AU211" s="243" t="s">
        <v>81</v>
      </c>
      <c r="AV211" s="13" t="s">
        <v>79</v>
      </c>
      <c r="AW211" s="13" t="s">
        <v>33</v>
      </c>
      <c r="AX211" s="13" t="s">
        <v>72</v>
      </c>
      <c r="AY211" s="243" t="s">
        <v>170</v>
      </c>
    </row>
    <row r="212" s="14" customFormat="1">
      <c r="A212" s="14"/>
      <c r="B212" s="244"/>
      <c r="C212" s="245"/>
      <c r="D212" s="235" t="s">
        <v>181</v>
      </c>
      <c r="E212" s="246" t="s">
        <v>19</v>
      </c>
      <c r="F212" s="247" t="s">
        <v>275</v>
      </c>
      <c r="G212" s="245"/>
      <c r="H212" s="248">
        <v>10.15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181</v>
      </c>
      <c r="AU212" s="254" t="s">
        <v>81</v>
      </c>
      <c r="AV212" s="14" t="s">
        <v>81</v>
      </c>
      <c r="AW212" s="14" t="s">
        <v>33</v>
      </c>
      <c r="AX212" s="14" t="s">
        <v>72</v>
      </c>
      <c r="AY212" s="254" t="s">
        <v>170</v>
      </c>
    </row>
    <row r="213" s="13" customFormat="1">
      <c r="A213" s="13"/>
      <c r="B213" s="233"/>
      <c r="C213" s="234"/>
      <c r="D213" s="235" t="s">
        <v>181</v>
      </c>
      <c r="E213" s="236" t="s">
        <v>19</v>
      </c>
      <c r="F213" s="237" t="s">
        <v>237</v>
      </c>
      <c r="G213" s="234"/>
      <c r="H213" s="236" t="s">
        <v>19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181</v>
      </c>
      <c r="AU213" s="243" t="s">
        <v>81</v>
      </c>
      <c r="AV213" s="13" t="s">
        <v>79</v>
      </c>
      <c r="AW213" s="13" t="s">
        <v>33</v>
      </c>
      <c r="AX213" s="13" t="s">
        <v>72</v>
      </c>
      <c r="AY213" s="243" t="s">
        <v>170</v>
      </c>
    </row>
    <row r="214" s="15" customFormat="1">
      <c r="A214" s="15"/>
      <c r="B214" s="255"/>
      <c r="C214" s="256"/>
      <c r="D214" s="235" t="s">
        <v>181</v>
      </c>
      <c r="E214" s="257" t="s">
        <v>19</v>
      </c>
      <c r="F214" s="258" t="s">
        <v>187</v>
      </c>
      <c r="G214" s="256"/>
      <c r="H214" s="259">
        <v>10.15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181</v>
      </c>
      <c r="AU214" s="265" t="s">
        <v>81</v>
      </c>
      <c r="AV214" s="15" t="s">
        <v>177</v>
      </c>
      <c r="AW214" s="15" t="s">
        <v>33</v>
      </c>
      <c r="AX214" s="15" t="s">
        <v>79</v>
      </c>
      <c r="AY214" s="265" t="s">
        <v>170</v>
      </c>
    </row>
    <row r="215" s="2" customFormat="1" ht="24.15" customHeight="1">
      <c r="A215" s="41"/>
      <c r="B215" s="42"/>
      <c r="C215" s="215" t="s">
        <v>276</v>
      </c>
      <c r="D215" s="215" t="s">
        <v>172</v>
      </c>
      <c r="E215" s="216" t="s">
        <v>277</v>
      </c>
      <c r="F215" s="217" t="s">
        <v>278</v>
      </c>
      <c r="G215" s="218" t="s">
        <v>233</v>
      </c>
      <c r="H215" s="219">
        <v>10.84</v>
      </c>
      <c r="I215" s="220"/>
      <c r="J215" s="221">
        <f>ROUND(I215*H215,2)</f>
        <v>0</v>
      </c>
      <c r="K215" s="217" t="s">
        <v>176</v>
      </c>
      <c r="L215" s="47"/>
      <c r="M215" s="222" t="s">
        <v>19</v>
      </c>
      <c r="N215" s="223" t="s">
        <v>43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0.051999999999999998</v>
      </c>
      <c r="T215" s="225">
        <f>S215*H215</f>
        <v>0.56367999999999996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177</v>
      </c>
      <c r="AT215" s="226" t="s">
        <v>172</v>
      </c>
      <c r="AU215" s="226" t="s">
        <v>81</v>
      </c>
      <c r="AY215" s="20" t="s">
        <v>170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79</v>
      </c>
      <c r="BK215" s="227">
        <f>ROUND(I215*H215,2)</f>
        <v>0</v>
      </c>
      <c r="BL215" s="20" t="s">
        <v>177</v>
      </c>
      <c r="BM215" s="226" t="s">
        <v>279</v>
      </c>
    </row>
    <row r="216" s="2" customFormat="1">
      <c r="A216" s="41"/>
      <c r="B216" s="42"/>
      <c r="C216" s="43"/>
      <c r="D216" s="228" t="s">
        <v>179</v>
      </c>
      <c r="E216" s="43"/>
      <c r="F216" s="229" t="s">
        <v>280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179</v>
      </c>
      <c r="AU216" s="20" t="s">
        <v>81</v>
      </c>
    </row>
    <row r="217" s="13" customFormat="1">
      <c r="A217" s="13"/>
      <c r="B217" s="233"/>
      <c r="C217" s="234"/>
      <c r="D217" s="235" t="s">
        <v>181</v>
      </c>
      <c r="E217" s="236" t="s">
        <v>19</v>
      </c>
      <c r="F217" s="237" t="s">
        <v>281</v>
      </c>
      <c r="G217" s="234"/>
      <c r="H217" s="236" t="s">
        <v>19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181</v>
      </c>
      <c r="AU217" s="243" t="s">
        <v>81</v>
      </c>
      <c r="AV217" s="13" t="s">
        <v>79</v>
      </c>
      <c r="AW217" s="13" t="s">
        <v>33</v>
      </c>
      <c r="AX217" s="13" t="s">
        <v>72</v>
      </c>
      <c r="AY217" s="243" t="s">
        <v>170</v>
      </c>
    </row>
    <row r="218" s="13" customFormat="1">
      <c r="A218" s="13"/>
      <c r="B218" s="233"/>
      <c r="C218" s="234"/>
      <c r="D218" s="235" t="s">
        <v>181</v>
      </c>
      <c r="E218" s="236" t="s">
        <v>19</v>
      </c>
      <c r="F218" s="237" t="s">
        <v>237</v>
      </c>
      <c r="G218" s="234"/>
      <c r="H218" s="236" t="s">
        <v>19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181</v>
      </c>
      <c r="AU218" s="243" t="s">
        <v>81</v>
      </c>
      <c r="AV218" s="13" t="s">
        <v>79</v>
      </c>
      <c r="AW218" s="13" t="s">
        <v>33</v>
      </c>
      <c r="AX218" s="13" t="s">
        <v>72</v>
      </c>
      <c r="AY218" s="243" t="s">
        <v>170</v>
      </c>
    </row>
    <row r="219" s="13" customFormat="1">
      <c r="A219" s="13"/>
      <c r="B219" s="233"/>
      <c r="C219" s="234"/>
      <c r="D219" s="235" t="s">
        <v>181</v>
      </c>
      <c r="E219" s="236" t="s">
        <v>19</v>
      </c>
      <c r="F219" s="237" t="s">
        <v>282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181</v>
      </c>
      <c r="AU219" s="243" t="s">
        <v>81</v>
      </c>
      <c r="AV219" s="13" t="s">
        <v>79</v>
      </c>
      <c r="AW219" s="13" t="s">
        <v>33</v>
      </c>
      <c r="AX219" s="13" t="s">
        <v>72</v>
      </c>
      <c r="AY219" s="243" t="s">
        <v>170</v>
      </c>
    </row>
    <row r="220" s="14" customFormat="1">
      <c r="A220" s="14"/>
      <c r="B220" s="244"/>
      <c r="C220" s="245"/>
      <c r="D220" s="235" t="s">
        <v>181</v>
      </c>
      <c r="E220" s="246" t="s">
        <v>19</v>
      </c>
      <c r="F220" s="247" t="s">
        <v>283</v>
      </c>
      <c r="G220" s="245"/>
      <c r="H220" s="248">
        <v>7.0679999999999996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181</v>
      </c>
      <c r="AU220" s="254" t="s">
        <v>81</v>
      </c>
      <c r="AV220" s="14" t="s">
        <v>81</v>
      </c>
      <c r="AW220" s="14" t="s">
        <v>33</v>
      </c>
      <c r="AX220" s="14" t="s">
        <v>72</v>
      </c>
      <c r="AY220" s="254" t="s">
        <v>170</v>
      </c>
    </row>
    <row r="221" s="14" customFormat="1">
      <c r="A221" s="14"/>
      <c r="B221" s="244"/>
      <c r="C221" s="245"/>
      <c r="D221" s="235" t="s">
        <v>181</v>
      </c>
      <c r="E221" s="246" t="s">
        <v>19</v>
      </c>
      <c r="F221" s="247" t="s">
        <v>284</v>
      </c>
      <c r="G221" s="245"/>
      <c r="H221" s="248">
        <v>3.7719999999999998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181</v>
      </c>
      <c r="AU221" s="254" t="s">
        <v>81</v>
      </c>
      <c r="AV221" s="14" t="s">
        <v>81</v>
      </c>
      <c r="AW221" s="14" t="s">
        <v>33</v>
      </c>
      <c r="AX221" s="14" t="s">
        <v>72</v>
      </c>
      <c r="AY221" s="254" t="s">
        <v>170</v>
      </c>
    </row>
    <row r="222" s="15" customFormat="1">
      <c r="A222" s="15"/>
      <c r="B222" s="255"/>
      <c r="C222" s="256"/>
      <c r="D222" s="235" t="s">
        <v>181</v>
      </c>
      <c r="E222" s="257" t="s">
        <v>19</v>
      </c>
      <c r="F222" s="258" t="s">
        <v>187</v>
      </c>
      <c r="G222" s="256"/>
      <c r="H222" s="259">
        <v>10.84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181</v>
      </c>
      <c r="AU222" s="265" t="s">
        <v>81</v>
      </c>
      <c r="AV222" s="15" t="s">
        <v>177</v>
      </c>
      <c r="AW222" s="15" t="s">
        <v>33</v>
      </c>
      <c r="AX222" s="15" t="s">
        <v>79</v>
      </c>
      <c r="AY222" s="265" t="s">
        <v>170</v>
      </c>
    </row>
    <row r="223" s="2" customFormat="1" ht="16.5" customHeight="1">
      <c r="A223" s="41"/>
      <c r="B223" s="42"/>
      <c r="C223" s="215" t="s">
        <v>285</v>
      </c>
      <c r="D223" s="215" t="s">
        <v>172</v>
      </c>
      <c r="E223" s="216" t="s">
        <v>286</v>
      </c>
      <c r="F223" s="217" t="s">
        <v>287</v>
      </c>
      <c r="G223" s="218" t="s">
        <v>288</v>
      </c>
      <c r="H223" s="219">
        <v>13.75</v>
      </c>
      <c r="I223" s="220"/>
      <c r="J223" s="221">
        <f>ROUND(I223*H223,2)</f>
        <v>0</v>
      </c>
      <c r="K223" s="217" t="s">
        <v>176</v>
      </c>
      <c r="L223" s="47"/>
      <c r="M223" s="222" t="s">
        <v>19</v>
      </c>
      <c r="N223" s="223" t="s">
        <v>43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0.0070000000000000001</v>
      </c>
      <c r="T223" s="225">
        <f>S223*H223</f>
        <v>0.096250000000000002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177</v>
      </c>
      <c r="AT223" s="226" t="s">
        <v>172</v>
      </c>
      <c r="AU223" s="226" t="s">
        <v>81</v>
      </c>
      <c r="AY223" s="20" t="s">
        <v>170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177</v>
      </c>
      <c r="BM223" s="226" t="s">
        <v>289</v>
      </c>
    </row>
    <row r="224" s="2" customFormat="1">
      <c r="A224" s="41"/>
      <c r="B224" s="42"/>
      <c r="C224" s="43"/>
      <c r="D224" s="228" t="s">
        <v>179</v>
      </c>
      <c r="E224" s="43"/>
      <c r="F224" s="229" t="s">
        <v>290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179</v>
      </c>
      <c r="AU224" s="20" t="s">
        <v>81</v>
      </c>
    </row>
    <row r="225" s="13" customFormat="1">
      <c r="A225" s="13"/>
      <c r="B225" s="233"/>
      <c r="C225" s="234"/>
      <c r="D225" s="235" t="s">
        <v>181</v>
      </c>
      <c r="E225" s="236" t="s">
        <v>19</v>
      </c>
      <c r="F225" s="237" t="s">
        <v>291</v>
      </c>
      <c r="G225" s="234"/>
      <c r="H225" s="236" t="s">
        <v>19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181</v>
      </c>
      <c r="AU225" s="243" t="s">
        <v>81</v>
      </c>
      <c r="AV225" s="13" t="s">
        <v>79</v>
      </c>
      <c r="AW225" s="13" t="s">
        <v>33</v>
      </c>
      <c r="AX225" s="13" t="s">
        <v>72</v>
      </c>
      <c r="AY225" s="243" t="s">
        <v>170</v>
      </c>
    </row>
    <row r="226" s="13" customFormat="1">
      <c r="A226" s="13"/>
      <c r="B226" s="233"/>
      <c r="C226" s="234"/>
      <c r="D226" s="235" t="s">
        <v>181</v>
      </c>
      <c r="E226" s="236" t="s">
        <v>19</v>
      </c>
      <c r="F226" s="237" t="s">
        <v>237</v>
      </c>
      <c r="G226" s="234"/>
      <c r="H226" s="236" t="s">
        <v>19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181</v>
      </c>
      <c r="AU226" s="243" t="s">
        <v>81</v>
      </c>
      <c r="AV226" s="13" t="s">
        <v>79</v>
      </c>
      <c r="AW226" s="13" t="s">
        <v>33</v>
      </c>
      <c r="AX226" s="13" t="s">
        <v>72</v>
      </c>
      <c r="AY226" s="243" t="s">
        <v>170</v>
      </c>
    </row>
    <row r="227" s="13" customFormat="1">
      <c r="A227" s="13"/>
      <c r="B227" s="233"/>
      <c r="C227" s="234"/>
      <c r="D227" s="235" t="s">
        <v>181</v>
      </c>
      <c r="E227" s="236" t="s">
        <v>19</v>
      </c>
      <c r="F227" s="237" t="s">
        <v>292</v>
      </c>
      <c r="G227" s="234"/>
      <c r="H227" s="236" t="s">
        <v>19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181</v>
      </c>
      <c r="AU227" s="243" t="s">
        <v>81</v>
      </c>
      <c r="AV227" s="13" t="s">
        <v>79</v>
      </c>
      <c r="AW227" s="13" t="s">
        <v>33</v>
      </c>
      <c r="AX227" s="13" t="s">
        <v>72</v>
      </c>
      <c r="AY227" s="243" t="s">
        <v>170</v>
      </c>
    </row>
    <row r="228" s="14" customFormat="1">
      <c r="A228" s="14"/>
      <c r="B228" s="244"/>
      <c r="C228" s="245"/>
      <c r="D228" s="235" t="s">
        <v>181</v>
      </c>
      <c r="E228" s="246" t="s">
        <v>19</v>
      </c>
      <c r="F228" s="247" t="s">
        <v>293</v>
      </c>
      <c r="G228" s="245"/>
      <c r="H228" s="248">
        <v>13.75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181</v>
      </c>
      <c r="AU228" s="254" t="s">
        <v>81</v>
      </c>
      <c r="AV228" s="14" t="s">
        <v>81</v>
      </c>
      <c r="AW228" s="14" t="s">
        <v>33</v>
      </c>
      <c r="AX228" s="14" t="s">
        <v>72</v>
      </c>
      <c r="AY228" s="254" t="s">
        <v>170</v>
      </c>
    </row>
    <row r="229" s="13" customFormat="1">
      <c r="A229" s="13"/>
      <c r="B229" s="233"/>
      <c r="C229" s="234"/>
      <c r="D229" s="235" t="s">
        <v>181</v>
      </c>
      <c r="E229" s="236" t="s">
        <v>19</v>
      </c>
      <c r="F229" s="237" t="s">
        <v>294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181</v>
      </c>
      <c r="AU229" s="243" t="s">
        <v>81</v>
      </c>
      <c r="AV229" s="13" t="s">
        <v>79</v>
      </c>
      <c r="AW229" s="13" t="s">
        <v>33</v>
      </c>
      <c r="AX229" s="13" t="s">
        <v>72</v>
      </c>
      <c r="AY229" s="243" t="s">
        <v>170</v>
      </c>
    </row>
    <row r="230" s="15" customFormat="1">
      <c r="A230" s="15"/>
      <c r="B230" s="255"/>
      <c r="C230" s="256"/>
      <c r="D230" s="235" t="s">
        <v>181</v>
      </c>
      <c r="E230" s="257" t="s">
        <v>19</v>
      </c>
      <c r="F230" s="258" t="s">
        <v>187</v>
      </c>
      <c r="G230" s="256"/>
      <c r="H230" s="259">
        <v>13.75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5" t="s">
        <v>181</v>
      </c>
      <c r="AU230" s="265" t="s">
        <v>81</v>
      </c>
      <c r="AV230" s="15" t="s">
        <v>177</v>
      </c>
      <c r="AW230" s="15" t="s">
        <v>33</v>
      </c>
      <c r="AX230" s="15" t="s">
        <v>79</v>
      </c>
      <c r="AY230" s="265" t="s">
        <v>170</v>
      </c>
    </row>
    <row r="231" s="12" customFormat="1" ht="22.8" customHeight="1">
      <c r="A231" s="12"/>
      <c r="B231" s="199"/>
      <c r="C231" s="200"/>
      <c r="D231" s="201" t="s">
        <v>71</v>
      </c>
      <c r="E231" s="213" t="s">
        <v>295</v>
      </c>
      <c r="F231" s="213" t="s">
        <v>296</v>
      </c>
      <c r="G231" s="200"/>
      <c r="H231" s="200"/>
      <c r="I231" s="203"/>
      <c r="J231" s="214">
        <f>BK231</f>
        <v>0</v>
      </c>
      <c r="K231" s="200"/>
      <c r="L231" s="205"/>
      <c r="M231" s="206"/>
      <c r="N231" s="207"/>
      <c r="O231" s="207"/>
      <c r="P231" s="208">
        <f>SUM(P232:P239)</f>
        <v>0</v>
      </c>
      <c r="Q231" s="207"/>
      <c r="R231" s="208">
        <f>SUM(R232:R239)</f>
        <v>0</v>
      </c>
      <c r="S231" s="207"/>
      <c r="T231" s="209">
        <f>SUM(T232:T239)</f>
        <v>0.124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0" t="s">
        <v>79</v>
      </c>
      <c r="AT231" s="211" t="s">
        <v>71</v>
      </c>
      <c r="AU231" s="211" t="s">
        <v>79</v>
      </c>
      <c r="AY231" s="210" t="s">
        <v>170</v>
      </c>
      <c r="BK231" s="212">
        <f>SUM(BK232:BK239)</f>
        <v>0</v>
      </c>
    </row>
    <row r="232" s="2" customFormat="1" ht="24.15" customHeight="1">
      <c r="A232" s="41"/>
      <c r="B232" s="42"/>
      <c r="C232" s="215" t="s">
        <v>188</v>
      </c>
      <c r="D232" s="215" t="s">
        <v>172</v>
      </c>
      <c r="E232" s="216" t="s">
        <v>297</v>
      </c>
      <c r="F232" s="217" t="s">
        <v>298</v>
      </c>
      <c r="G232" s="218" t="s">
        <v>299</v>
      </c>
      <c r="H232" s="219">
        <v>4</v>
      </c>
      <c r="I232" s="220"/>
      <c r="J232" s="221">
        <f>ROUND(I232*H232,2)</f>
        <v>0</v>
      </c>
      <c r="K232" s="217" t="s">
        <v>176</v>
      </c>
      <c r="L232" s="47"/>
      <c r="M232" s="222" t="s">
        <v>19</v>
      </c>
      <c r="N232" s="223" t="s">
        <v>43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0.031</v>
      </c>
      <c r="T232" s="225">
        <f>S232*H232</f>
        <v>0.124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177</v>
      </c>
      <c r="AT232" s="226" t="s">
        <v>172</v>
      </c>
      <c r="AU232" s="226" t="s">
        <v>81</v>
      </c>
      <c r="AY232" s="20" t="s">
        <v>170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177</v>
      </c>
      <c r="BM232" s="226" t="s">
        <v>300</v>
      </c>
    </row>
    <row r="233" s="2" customFormat="1">
      <c r="A233" s="41"/>
      <c r="B233" s="42"/>
      <c r="C233" s="43"/>
      <c r="D233" s="228" t="s">
        <v>179</v>
      </c>
      <c r="E233" s="43"/>
      <c r="F233" s="229" t="s">
        <v>301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179</v>
      </c>
      <c r="AU233" s="20" t="s">
        <v>81</v>
      </c>
    </row>
    <row r="234" s="13" customFormat="1">
      <c r="A234" s="13"/>
      <c r="B234" s="233"/>
      <c r="C234" s="234"/>
      <c r="D234" s="235" t="s">
        <v>181</v>
      </c>
      <c r="E234" s="236" t="s">
        <v>19</v>
      </c>
      <c r="F234" s="237" t="s">
        <v>302</v>
      </c>
      <c r="G234" s="234"/>
      <c r="H234" s="236" t="s">
        <v>19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181</v>
      </c>
      <c r="AU234" s="243" t="s">
        <v>81</v>
      </c>
      <c r="AV234" s="13" t="s">
        <v>79</v>
      </c>
      <c r="AW234" s="13" t="s">
        <v>33</v>
      </c>
      <c r="AX234" s="13" t="s">
        <v>72</v>
      </c>
      <c r="AY234" s="243" t="s">
        <v>170</v>
      </c>
    </row>
    <row r="235" s="13" customFormat="1">
      <c r="A235" s="13"/>
      <c r="B235" s="233"/>
      <c r="C235" s="234"/>
      <c r="D235" s="235" t="s">
        <v>181</v>
      </c>
      <c r="E235" s="236" t="s">
        <v>19</v>
      </c>
      <c r="F235" s="237" t="s">
        <v>237</v>
      </c>
      <c r="G235" s="234"/>
      <c r="H235" s="236" t="s">
        <v>19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181</v>
      </c>
      <c r="AU235" s="243" t="s">
        <v>81</v>
      </c>
      <c r="AV235" s="13" t="s">
        <v>79</v>
      </c>
      <c r="AW235" s="13" t="s">
        <v>33</v>
      </c>
      <c r="AX235" s="13" t="s">
        <v>72</v>
      </c>
      <c r="AY235" s="243" t="s">
        <v>170</v>
      </c>
    </row>
    <row r="236" s="13" customFormat="1">
      <c r="A236" s="13"/>
      <c r="B236" s="233"/>
      <c r="C236" s="234"/>
      <c r="D236" s="235" t="s">
        <v>181</v>
      </c>
      <c r="E236" s="236" t="s">
        <v>19</v>
      </c>
      <c r="F236" s="237" t="s">
        <v>303</v>
      </c>
      <c r="G236" s="234"/>
      <c r="H236" s="236" t="s">
        <v>19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181</v>
      </c>
      <c r="AU236" s="243" t="s">
        <v>81</v>
      </c>
      <c r="AV236" s="13" t="s">
        <v>79</v>
      </c>
      <c r="AW236" s="13" t="s">
        <v>33</v>
      </c>
      <c r="AX236" s="13" t="s">
        <v>72</v>
      </c>
      <c r="AY236" s="243" t="s">
        <v>170</v>
      </c>
    </row>
    <row r="237" s="14" customFormat="1">
      <c r="A237" s="14"/>
      <c r="B237" s="244"/>
      <c r="C237" s="245"/>
      <c r="D237" s="235" t="s">
        <v>181</v>
      </c>
      <c r="E237" s="246" t="s">
        <v>19</v>
      </c>
      <c r="F237" s="247" t="s">
        <v>177</v>
      </c>
      <c r="G237" s="245"/>
      <c r="H237" s="248">
        <v>4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181</v>
      </c>
      <c r="AU237" s="254" t="s">
        <v>81</v>
      </c>
      <c r="AV237" s="14" t="s">
        <v>81</v>
      </c>
      <c r="AW237" s="14" t="s">
        <v>33</v>
      </c>
      <c r="AX237" s="14" t="s">
        <v>72</v>
      </c>
      <c r="AY237" s="254" t="s">
        <v>170</v>
      </c>
    </row>
    <row r="238" s="13" customFormat="1">
      <c r="A238" s="13"/>
      <c r="B238" s="233"/>
      <c r="C238" s="234"/>
      <c r="D238" s="235" t="s">
        <v>181</v>
      </c>
      <c r="E238" s="236" t="s">
        <v>19</v>
      </c>
      <c r="F238" s="237" t="s">
        <v>237</v>
      </c>
      <c r="G238" s="234"/>
      <c r="H238" s="236" t="s">
        <v>19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181</v>
      </c>
      <c r="AU238" s="243" t="s">
        <v>81</v>
      </c>
      <c r="AV238" s="13" t="s">
        <v>79</v>
      </c>
      <c r="AW238" s="13" t="s">
        <v>33</v>
      </c>
      <c r="AX238" s="13" t="s">
        <v>72</v>
      </c>
      <c r="AY238" s="243" t="s">
        <v>170</v>
      </c>
    </row>
    <row r="239" s="15" customFormat="1">
      <c r="A239" s="15"/>
      <c r="B239" s="255"/>
      <c r="C239" s="256"/>
      <c r="D239" s="235" t="s">
        <v>181</v>
      </c>
      <c r="E239" s="257" t="s">
        <v>19</v>
      </c>
      <c r="F239" s="258" t="s">
        <v>187</v>
      </c>
      <c r="G239" s="256"/>
      <c r="H239" s="259">
        <v>4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5" t="s">
        <v>181</v>
      </c>
      <c r="AU239" s="265" t="s">
        <v>81</v>
      </c>
      <c r="AV239" s="15" t="s">
        <v>177</v>
      </c>
      <c r="AW239" s="15" t="s">
        <v>33</v>
      </c>
      <c r="AX239" s="15" t="s">
        <v>79</v>
      </c>
      <c r="AY239" s="265" t="s">
        <v>170</v>
      </c>
    </row>
    <row r="240" s="12" customFormat="1" ht="22.8" customHeight="1">
      <c r="A240" s="12"/>
      <c r="B240" s="199"/>
      <c r="C240" s="200"/>
      <c r="D240" s="201" t="s">
        <v>71</v>
      </c>
      <c r="E240" s="213" t="s">
        <v>304</v>
      </c>
      <c r="F240" s="213" t="s">
        <v>305</v>
      </c>
      <c r="G240" s="200"/>
      <c r="H240" s="200"/>
      <c r="I240" s="203"/>
      <c r="J240" s="214">
        <f>BK240</f>
        <v>0</v>
      </c>
      <c r="K240" s="200"/>
      <c r="L240" s="205"/>
      <c r="M240" s="206"/>
      <c r="N240" s="207"/>
      <c r="O240" s="207"/>
      <c r="P240" s="208">
        <f>SUM(P241:P303)</f>
        <v>0</v>
      </c>
      <c r="Q240" s="207"/>
      <c r="R240" s="208">
        <f>SUM(R241:R303)</f>
        <v>0</v>
      </c>
      <c r="S240" s="207"/>
      <c r="T240" s="209">
        <f>SUM(T241:T303)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0" t="s">
        <v>79</v>
      </c>
      <c r="AT240" s="211" t="s">
        <v>71</v>
      </c>
      <c r="AU240" s="211" t="s">
        <v>79</v>
      </c>
      <c r="AY240" s="210" t="s">
        <v>170</v>
      </c>
      <c r="BK240" s="212">
        <f>SUM(BK241:BK303)</f>
        <v>0</v>
      </c>
    </row>
    <row r="241" s="2" customFormat="1" ht="24.15" customHeight="1">
      <c r="A241" s="41"/>
      <c r="B241" s="42"/>
      <c r="C241" s="215" t="s">
        <v>214</v>
      </c>
      <c r="D241" s="215" t="s">
        <v>172</v>
      </c>
      <c r="E241" s="216" t="s">
        <v>306</v>
      </c>
      <c r="F241" s="217" t="s">
        <v>307</v>
      </c>
      <c r="G241" s="218" t="s">
        <v>219</v>
      </c>
      <c r="H241" s="219">
        <v>61.540999999999997</v>
      </c>
      <c r="I241" s="220"/>
      <c r="J241" s="221">
        <f>ROUND(I241*H241,2)</f>
        <v>0</v>
      </c>
      <c r="K241" s="217" t="s">
        <v>176</v>
      </c>
      <c r="L241" s="47"/>
      <c r="M241" s="222" t="s">
        <v>19</v>
      </c>
      <c r="N241" s="223" t="s">
        <v>43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177</v>
      </c>
      <c r="AT241" s="226" t="s">
        <v>172</v>
      </c>
      <c r="AU241" s="226" t="s">
        <v>81</v>
      </c>
      <c r="AY241" s="20" t="s">
        <v>170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79</v>
      </c>
      <c r="BK241" s="227">
        <f>ROUND(I241*H241,2)</f>
        <v>0</v>
      </c>
      <c r="BL241" s="20" t="s">
        <v>177</v>
      </c>
      <c r="BM241" s="226" t="s">
        <v>308</v>
      </c>
    </row>
    <row r="242" s="2" customFormat="1">
      <c r="A242" s="41"/>
      <c r="B242" s="42"/>
      <c r="C242" s="43"/>
      <c r="D242" s="228" t="s">
        <v>179</v>
      </c>
      <c r="E242" s="43"/>
      <c r="F242" s="229" t="s">
        <v>309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179</v>
      </c>
      <c r="AU242" s="20" t="s">
        <v>81</v>
      </c>
    </row>
    <row r="243" s="2" customFormat="1" ht="21.75" customHeight="1">
      <c r="A243" s="41"/>
      <c r="B243" s="42"/>
      <c r="C243" s="215" t="s">
        <v>310</v>
      </c>
      <c r="D243" s="215" t="s">
        <v>172</v>
      </c>
      <c r="E243" s="216" t="s">
        <v>311</v>
      </c>
      <c r="F243" s="217" t="s">
        <v>312</v>
      </c>
      <c r="G243" s="218" t="s">
        <v>219</v>
      </c>
      <c r="H243" s="219">
        <v>61.540999999999997</v>
      </c>
      <c r="I243" s="220"/>
      <c r="J243" s="221">
        <f>ROUND(I243*H243,2)</f>
        <v>0</v>
      </c>
      <c r="K243" s="217" t="s">
        <v>176</v>
      </c>
      <c r="L243" s="47"/>
      <c r="M243" s="222" t="s">
        <v>19</v>
      </c>
      <c r="N243" s="223" t="s">
        <v>43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177</v>
      </c>
      <c r="AT243" s="226" t="s">
        <v>172</v>
      </c>
      <c r="AU243" s="226" t="s">
        <v>81</v>
      </c>
      <c r="AY243" s="20" t="s">
        <v>170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79</v>
      </c>
      <c r="BK243" s="227">
        <f>ROUND(I243*H243,2)</f>
        <v>0</v>
      </c>
      <c r="BL243" s="20" t="s">
        <v>177</v>
      </c>
      <c r="BM243" s="226" t="s">
        <v>313</v>
      </c>
    </row>
    <row r="244" s="2" customFormat="1">
      <c r="A244" s="41"/>
      <c r="B244" s="42"/>
      <c r="C244" s="43"/>
      <c r="D244" s="228" t="s">
        <v>179</v>
      </c>
      <c r="E244" s="43"/>
      <c r="F244" s="229" t="s">
        <v>314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179</v>
      </c>
      <c r="AU244" s="20" t="s">
        <v>81</v>
      </c>
    </row>
    <row r="245" s="2" customFormat="1" ht="24.15" customHeight="1">
      <c r="A245" s="41"/>
      <c r="B245" s="42"/>
      <c r="C245" s="215" t="s">
        <v>315</v>
      </c>
      <c r="D245" s="215" t="s">
        <v>172</v>
      </c>
      <c r="E245" s="216" t="s">
        <v>316</v>
      </c>
      <c r="F245" s="217" t="s">
        <v>317</v>
      </c>
      <c r="G245" s="218" t="s">
        <v>219</v>
      </c>
      <c r="H245" s="219">
        <v>61.540999999999997</v>
      </c>
      <c r="I245" s="220"/>
      <c r="J245" s="221">
        <f>ROUND(I245*H245,2)</f>
        <v>0</v>
      </c>
      <c r="K245" s="217" t="s">
        <v>176</v>
      </c>
      <c r="L245" s="47"/>
      <c r="M245" s="222" t="s">
        <v>19</v>
      </c>
      <c r="N245" s="223" t="s">
        <v>43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177</v>
      </c>
      <c r="AT245" s="226" t="s">
        <v>172</v>
      </c>
      <c r="AU245" s="226" t="s">
        <v>81</v>
      </c>
      <c r="AY245" s="20" t="s">
        <v>170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79</v>
      </c>
      <c r="BK245" s="227">
        <f>ROUND(I245*H245,2)</f>
        <v>0</v>
      </c>
      <c r="BL245" s="20" t="s">
        <v>177</v>
      </c>
      <c r="BM245" s="226" t="s">
        <v>318</v>
      </c>
    </row>
    <row r="246" s="2" customFormat="1">
      <c r="A246" s="41"/>
      <c r="B246" s="42"/>
      <c r="C246" s="43"/>
      <c r="D246" s="228" t="s">
        <v>179</v>
      </c>
      <c r="E246" s="43"/>
      <c r="F246" s="229" t="s">
        <v>319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179</v>
      </c>
      <c r="AU246" s="20" t="s">
        <v>81</v>
      </c>
    </row>
    <row r="247" s="2" customFormat="1" ht="24.15" customHeight="1">
      <c r="A247" s="41"/>
      <c r="B247" s="42"/>
      <c r="C247" s="215" t="s">
        <v>320</v>
      </c>
      <c r="D247" s="215" t="s">
        <v>172</v>
      </c>
      <c r="E247" s="216" t="s">
        <v>321</v>
      </c>
      <c r="F247" s="217" t="s">
        <v>322</v>
      </c>
      <c r="G247" s="218" t="s">
        <v>219</v>
      </c>
      <c r="H247" s="219">
        <v>12.813000000000001</v>
      </c>
      <c r="I247" s="220"/>
      <c r="J247" s="221">
        <f>ROUND(I247*H247,2)</f>
        <v>0</v>
      </c>
      <c r="K247" s="217" t="s">
        <v>176</v>
      </c>
      <c r="L247" s="47"/>
      <c r="M247" s="222" t="s">
        <v>19</v>
      </c>
      <c r="N247" s="223" t="s">
        <v>43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177</v>
      </c>
      <c r="AT247" s="226" t="s">
        <v>172</v>
      </c>
      <c r="AU247" s="226" t="s">
        <v>81</v>
      </c>
      <c r="AY247" s="20" t="s">
        <v>170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79</v>
      </c>
      <c r="BK247" s="227">
        <f>ROUND(I247*H247,2)</f>
        <v>0</v>
      </c>
      <c r="BL247" s="20" t="s">
        <v>177</v>
      </c>
      <c r="BM247" s="226" t="s">
        <v>323</v>
      </c>
    </row>
    <row r="248" s="2" customFormat="1">
      <c r="A248" s="41"/>
      <c r="B248" s="42"/>
      <c r="C248" s="43"/>
      <c r="D248" s="228" t="s">
        <v>179</v>
      </c>
      <c r="E248" s="43"/>
      <c r="F248" s="229" t="s">
        <v>324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179</v>
      </c>
      <c r="AU248" s="20" t="s">
        <v>81</v>
      </c>
    </row>
    <row r="249" s="13" customFormat="1">
      <c r="A249" s="13"/>
      <c r="B249" s="233"/>
      <c r="C249" s="234"/>
      <c r="D249" s="235" t="s">
        <v>181</v>
      </c>
      <c r="E249" s="236" t="s">
        <v>19</v>
      </c>
      <c r="F249" s="237" t="s">
        <v>262</v>
      </c>
      <c r="G249" s="234"/>
      <c r="H249" s="236" t="s">
        <v>19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181</v>
      </c>
      <c r="AU249" s="243" t="s">
        <v>81</v>
      </c>
      <c r="AV249" s="13" t="s">
        <v>79</v>
      </c>
      <c r="AW249" s="13" t="s">
        <v>33</v>
      </c>
      <c r="AX249" s="13" t="s">
        <v>72</v>
      </c>
      <c r="AY249" s="243" t="s">
        <v>170</v>
      </c>
    </row>
    <row r="250" s="14" customFormat="1">
      <c r="A250" s="14"/>
      <c r="B250" s="244"/>
      <c r="C250" s="245"/>
      <c r="D250" s="235" t="s">
        <v>181</v>
      </c>
      <c r="E250" s="246" t="s">
        <v>19</v>
      </c>
      <c r="F250" s="247" t="s">
        <v>325</v>
      </c>
      <c r="G250" s="245"/>
      <c r="H250" s="248">
        <v>12.813000000000001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181</v>
      </c>
      <c r="AU250" s="254" t="s">
        <v>81</v>
      </c>
      <c r="AV250" s="14" t="s">
        <v>81</v>
      </c>
      <c r="AW250" s="14" t="s">
        <v>33</v>
      </c>
      <c r="AX250" s="14" t="s">
        <v>72</v>
      </c>
      <c r="AY250" s="254" t="s">
        <v>170</v>
      </c>
    </row>
    <row r="251" s="15" customFormat="1">
      <c r="A251" s="15"/>
      <c r="B251" s="255"/>
      <c r="C251" s="256"/>
      <c r="D251" s="235" t="s">
        <v>181</v>
      </c>
      <c r="E251" s="257" t="s">
        <v>19</v>
      </c>
      <c r="F251" s="258" t="s">
        <v>187</v>
      </c>
      <c r="G251" s="256"/>
      <c r="H251" s="259">
        <v>12.813000000000001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5" t="s">
        <v>181</v>
      </c>
      <c r="AU251" s="265" t="s">
        <v>81</v>
      </c>
      <c r="AV251" s="15" t="s">
        <v>177</v>
      </c>
      <c r="AW251" s="15" t="s">
        <v>33</v>
      </c>
      <c r="AX251" s="15" t="s">
        <v>79</v>
      </c>
      <c r="AY251" s="265" t="s">
        <v>170</v>
      </c>
    </row>
    <row r="252" s="2" customFormat="1" ht="24.15" customHeight="1">
      <c r="A252" s="41"/>
      <c r="B252" s="42"/>
      <c r="C252" s="215" t="s">
        <v>7</v>
      </c>
      <c r="D252" s="215" t="s">
        <v>172</v>
      </c>
      <c r="E252" s="216" t="s">
        <v>326</v>
      </c>
      <c r="F252" s="217" t="s">
        <v>327</v>
      </c>
      <c r="G252" s="218" t="s">
        <v>219</v>
      </c>
      <c r="H252" s="219">
        <v>23.574999999999999</v>
      </c>
      <c r="I252" s="220"/>
      <c r="J252" s="221">
        <f>ROUND(I252*H252,2)</f>
        <v>0</v>
      </c>
      <c r="K252" s="217" t="s">
        <v>176</v>
      </c>
      <c r="L252" s="47"/>
      <c r="M252" s="222" t="s">
        <v>19</v>
      </c>
      <c r="N252" s="223" t="s">
        <v>43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177</v>
      </c>
      <c r="AT252" s="226" t="s">
        <v>172</v>
      </c>
      <c r="AU252" s="226" t="s">
        <v>81</v>
      </c>
      <c r="AY252" s="20" t="s">
        <v>170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79</v>
      </c>
      <c r="BK252" s="227">
        <f>ROUND(I252*H252,2)</f>
        <v>0</v>
      </c>
      <c r="BL252" s="20" t="s">
        <v>177</v>
      </c>
      <c r="BM252" s="226" t="s">
        <v>328</v>
      </c>
    </row>
    <row r="253" s="2" customFormat="1">
      <c r="A253" s="41"/>
      <c r="B253" s="42"/>
      <c r="C253" s="43"/>
      <c r="D253" s="228" t="s">
        <v>179</v>
      </c>
      <c r="E253" s="43"/>
      <c r="F253" s="229" t="s">
        <v>329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179</v>
      </c>
      <c r="AU253" s="20" t="s">
        <v>81</v>
      </c>
    </row>
    <row r="254" s="13" customFormat="1">
      <c r="A254" s="13"/>
      <c r="B254" s="233"/>
      <c r="C254" s="234"/>
      <c r="D254" s="235" t="s">
        <v>181</v>
      </c>
      <c r="E254" s="236" t="s">
        <v>19</v>
      </c>
      <c r="F254" s="237" t="s">
        <v>254</v>
      </c>
      <c r="G254" s="234"/>
      <c r="H254" s="236" t="s">
        <v>19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181</v>
      </c>
      <c r="AU254" s="243" t="s">
        <v>81</v>
      </c>
      <c r="AV254" s="13" t="s">
        <v>79</v>
      </c>
      <c r="AW254" s="13" t="s">
        <v>33</v>
      </c>
      <c r="AX254" s="13" t="s">
        <v>72</v>
      </c>
      <c r="AY254" s="243" t="s">
        <v>170</v>
      </c>
    </row>
    <row r="255" s="14" customFormat="1">
      <c r="A255" s="14"/>
      <c r="B255" s="244"/>
      <c r="C255" s="245"/>
      <c r="D255" s="235" t="s">
        <v>181</v>
      </c>
      <c r="E255" s="246" t="s">
        <v>19</v>
      </c>
      <c r="F255" s="247" t="s">
        <v>330</v>
      </c>
      <c r="G255" s="245"/>
      <c r="H255" s="248">
        <v>23.574999999999999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181</v>
      </c>
      <c r="AU255" s="254" t="s">
        <v>81</v>
      </c>
      <c r="AV255" s="14" t="s">
        <v>81</v>
      </c>
      <c r="AW255" s="14" t="s">
        <v>33</v>
      </c>
      <c r="AX255" s="14" t="s">
        <v>72</v>
      </c>
      <c r="AY255" s="254" t="s">
        <v>170</v>
      </c>
    </row>
    <row r="256" s="15" customFormat="1">
      <c r="A256" s="15"/>
      <c r="B256" s="255"/>
      <c r="C256" s="256"/>
      <c r="D256" s="235" t="s">
        <v>181</v>
      </c>
      <c r="E256" s="257" t="s">
        <v>19</v>
      </c>
      <c r="F256" s="258" t="s">
        <v>187</v>
      </c>
      <c r="G256" s="256"/>
      <c r="H256" s="259">
        <v>23.574999999999999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181</v>
      </c>
      <c r="AU256" s="265" t="s">
        <v>81</v>
      </c>
      <c r="AV256" s="15" t="s">
        <v>177</v>
      </c>
      <c r="AW256" s="15" t="s">
        <v>33</v>
      </c>
      <c r="AX256" s="15" t="s">
        <v>79</v>
      </c>
      <c r="AY256" s="265" t="s">
        <v>170</v>
      </c>
    </row>
    <row r="257" s="2" customFormat="1" ht="24.15" customHeight="1">
      <c r="A257" s="41"/>
      <c r="B257" s="42"/>
      <c r="C257" s="215" t="s">
        <v>331</v>
      </c>
      <c r="D257" s="215" t="s">
        <v>172</v>
      </c>
      <c r="E257" s="216" t="s">
        <v>332</v>
      </c>
      <c r="F257" s="217" t="s">
        <v>333</v>
      </c>
      <c r="G257" s="218" t="s">
        <v>219</v>
      </c>
      <c r="H257" s="219">
        <v>0.20399999999999999</v>
      </c>
      <c r="I257" s="220"/>
      <c r="J257" s="221">
        <f>ROUND(I257*H257,2)</f>
        <v>0</v>
      </c>
      <c r="K257" s="217" t="s">
        <v>176</v>
      </c>
      <c r="L257" s="47"/>
      <c r="M257" s="222" t="s">
        <v>19</v>
      </c>
      <c r="N257" s="223" t="s">
        <v>43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177</v>
      </c>
      <c r="AT257" s="226" t="s">
        <v>172</v>
      </c>
      <c r="AU257" s="226" t="s">
        <v>81</v>
      </c>
      <c r="AY257" s="20" t="s">
        <v>170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79</v>
      </c>
      <c r="BK257" s="227">
        <f>ROUND(I257*H257,2)</f>
        <v>0</v>
      </c>
      <c r="BL257" s="20" t="s">
        <v>177</v>
      </c>
      <c r="BM257" s="226" t="s">
        <v>334</v>
      </c>
    </row>
    <row r="258" s="2" customFormat="1">
      <c r="A258" s="41"/>
      <c r="B258" s="42"/>
      <c r="C258" s="43"/>
      <c r="D258" s="228" t="s">
        <v>179</v>
      </c>
      <c r="E258" s="43"/>
      <c r="F258" s="229" t="s">
        <v>335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179</v>
      </c>
      <c r="AU258" s="20" t="s">
        <v>81</v>
      </c>
    </row>
    <row r="259" s="13" customFormat="1">
      <c r="A259" s="13"/>
      <c r="B259" s="233"/>
      <c r="C259" s="234"/>
      <c r="D259" s="235" t="s">
        <v>181</v>
      </c>
      <c r="E259" s="236" t="s">
        <v>19</v>
      </c>
      <c r="F259" s="237" t="s">
        <v>298</v>
      </c>
      <c r="G259" s="234"/>
      <c r="H259" s="236" t="s">
        <v>19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181</v>
      </c>
      <c r="AU259" s="243" t="s">
        <v>81</v>
      </c>
      <c r="AV259" s="13" t="s">
        <v>79</v>
      </c>
      <c r="AW259" s="13" t="s">
        <v>33</v>
      </c>
      <c r="AX259" s="13" t="s">
        <v>72</v>
      </c>
      <c r="AY259" s="243" t="s">
        <v>170</v>
      </c>
    </row>
    <row r="260" s="14" customFormat="1">
      <c r="A260" s="14"/>
      <c r="B260" s="244"/>
      <c r="C260" s="245"/>
      <c r="D260" s="235" t="s">
        <v>181</v>
      </c>
      <c r="E260" s="246" t="s">
        <v>19</v>
      </c>
      <c r="F260" s="247" t="s">
        <v>336</v>
      </c>
      <c r="G260" s="245"/>
      <c r="H260" s="248">
        <v>0.124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181</v>
      </c>
      <c r="AU260" s="254" t="s">
        <v>81</v>
      </c>
      <c r="AV260" s="14" t="s">
        <v>81</v>
      </c>
      <c r="AW260" s="14" t="s">
        <v>33</v>
      </c>
      <c r="AX260" s="14" t="s">
        <v>72</v>
      </c>
      <c r="AY260" s="254" t="s">
        <v>170</v>
      </c>
    </row>
    <row r="261" s="13" customFormat="1">
      <c r="A261" s="13"/>
      <c r="B261" s="233"/>
      <c r="C261" s="234"/>
      <c r="D261" s="235" t="s">
        <v>181</v>
      </c>
      <c r="E261" s="236" t="s">
        <v>19</v>
      </c>
      <c r="F261" s="237" t="s">
        <v>337</v>
      </c>
      <c r="G261" s="234"/>
      <c r="H261" s="236" t="s">
        <v>19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181</v>
      </c>
      <c r="AU261" s="243" t="s">
        <v>81</v>
      </c>
      <c r="AV261" s="13" t="s">
        <v>79</v>
      </c>
      <c r="AW261" s="13" t="s">
        <v>33</v>
      </c>
      <c r="AX261" s="13" t="s">
        <v>72</v>
      </c>
      <c r="AY261" s="243" t="s">
        <v>170</v>
      </c>
    </row>
    <row r="262" s="14" customFormat="1">
      <c r="A262" s="14"/>
      <c r="B262" s="244"/>
      <c r="C262" s="245"/>
      <c r="D262" s="235" t="s">
        <v>181</v>
      </c>
      <c r="E262" s="246" t="s">
        <v>19</v>
      </c>
      <c r="F262" s="247" t="s">
        <v>338</v>
      </c>
      <c r="G262" s="245"/>
      <c r="H262" s="248">
        <v>0.080000000000000002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181</v>
      </c>
      <c r="AU262" s="254" t="s">
        <v>81</v>
      </c>
      <c r="AV262" s="14" t="s">
        <v>81</v>
      </c>
      <c r="AW262" s="14" t="s">
        <v>33</v>
      </c>
      <c r="AX262" s="14" t="s">
        <v>72</v>
      </c>
      <c r="AY262" s="254" t="s">
        <v>170</v>
      </c>
    </row>
    <row r="263" s="15" customFormat="1">
      <c r="A263" s="15"/>
      <c r="B263" s="255"/>
      <c r="C263" s="256"/>
      <c r="D263" s="235" t="s">
        <v>181</v>
      </c>
      <c r="E263" s="257" t="s">
        <v>19</v>
      </c>
      <c r="F263" s="258" t="s">
        <v>187</v>
      </c>
      <c r="G263" s="256"/>
      <c r="H263" s="259">
        <v>0.20400000000000002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181</v>
      </c>
      <c r="AU263" s="265" t="s">
        <v>81</v>
      </c>
      <c r="AV263" s="15" t="s">
        <v>177</v>
      </c>
      <c r="AW263" s="15" t="s">
        <v>33</v>
      </c>
      <c r="AX263" s="15" t="s">
        <v>79</v>
      </c>
      <c r="AY263" s="265" t="s">
        <v>170</v>
      </c>
    </row>
    <row r="264" s="2" customFormat="1" ht="24.15" customHeight="1">
      <c r="A264" s="41"/>
      <c r="B264" s="42"/>
      <c r="C264" s="215" t="s">
        <v>339</v>
      </c>
      <c r="D264" s="215" t="s">
        <v>172</v>
      </c>
      <c r="E264" s="216" t="s">
        <v>340</v>
      </c>
      <c r="F264" s="217" t="s">
        <v>341</v>
      </c>
      <c r="G264" s="218" t="s">
        <v>219</v>
      </c>
      <c r="H264" s="219">
        <v>0.251</v>
      </c>
      <c r="I264" s="220"/>
      <c r="J264" s="221">
        <f>ROUND(I264*H264,2)</f>
        <v>0</v>
      </c>
      <c r="K264" s="217" t="s">
        <v>176</v>
      </c>
      <c r="L264" s="47"/>
      <c r="M264" s="222" t="s">
        <v>19</v>
      </c>
      <c r="N264" s="223" t="s">
        <v>43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177</v>
      </c>
      <c r="AT264" s="226" t="s">
        <v>172</v>
      </c>
      <c r="AU264" s="226" t="s">
        <v>81</v>
      </c>
      <c r="AY264" s="20" t="s">
        <v>170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79</v>
      </c>
      <c r="BK264" s="227">
        <f>ROUND(I264*H264,2)</f>
        <v>0</v>
      </c>
      <c r="BL264" s="20" t="s">
        <v>177</v>
      </c>
      <c r="BM264" s="226" t="s">
        <v>342</v>
      </c>
    </row>
    <row r="265" s="2" customFormat="1">
      <c r="A265" s="41"/>
      <c r="B265" s="42"/>
      <c r="C265" s="43"/>
      <c r="D265" s="228" t="s">
        <v>179</v>
      </c>
      <c r="E265" s="43"/>
      <c r="F265" s="229" t="s">
        <v>343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179</v>
      </c>
      <c r="AU265" s="20" t="s">
        <v>81</v>
      </c>
    </row>
    <row r="266" s="13" customFormat="1">
      <c r="A266" s="13"/>
      <c r="B266" s="233"/>
      <c r="C266" s="234"/>
      <c r="D266" s="235" t="s">
        <v>181</v>
      </c>
      <c r="E266" s="236" t="s">
        <v>19</v>
      </c>
      <c r="F266" s="237" t="s">
        <v>287</v>
      </c>
      <c r="G266" s="234"/>
      <c r="H266" s="236" t="s">
        <v>19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181</v>
      </c>
      <c r="AU266" s="243" t="s">
        <v>81</v>
      </c>
      <c r="AV266" s="13" t="s">
        <v>79</v>
      </c>
      <c r="AW266" s="13" t="s">
        <v>33</v>
      </c>
      <c r="AX266" s="13" t="s">
        <v>72</v>
      </c>
      <c r="AY266" s="243" t="s">
        <v>170</v>
      </c>
    </row>
    <row r="267" s="14" customFormat="1">
      <c r="A267" s="14"/>
      <c r="B267" s="244"/>
      <c r="C267" s="245"/>
      <c r="D267" s="235" t="s">
        <v>181</v>
      </c>
      <c r="E267" s="246" t="s">
        <v>19</v>
      </c>
      <c r="F267" s="247" t="s">
        <v>344</v>
      </c>
      <c r="G267" s="245"/>
      <c r="H267" s="248">
        <v>0.096000000000000002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181</v>
      </c>
      <c r="AU267" s="254" t="s">
        <v>81</v>
      </c>
      <c r="AV267" s="14" t="s">
        <v>81</v>
      </c>
      <c r="AW267" s="14" t="s">
        <v>33</v>
      </c>
      <c r="AX267" s="14" t="s">
        <v>72</v>
      </c>
      <c r="AY267" s="254" t="s">
        <v>170</v>
      </c>
    </row>
    <row r="268" s="13" customFormat="1">
      <c r="A268" s="13"/>
      <c r="B268" s="233"/>
      <c r="C268" s="234"/>
      <c r="D268" s="235" t="s">
        <v>181</v>
      </c>
      <c r="E268" s="236" t="s">
        <v>19</v>
      </c>
      <c r="F268" s="237" t="s">
        <v>345</v>
      </c>
      <c r="G268" s="234"/>
      <c r="H268" s="236" t="s">
        <v>19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181</v>
      </c>
      <c r="AU268" s="243" t="s">
        <v>81</v>
      </c>
      <c r="AV268" s="13" t="s">
        <v>79</v>
      </c>
      <c r="AW268" s="13" t="s">
        <v>33</v>
      </c>
      <c r="AX268" s="13" t="s">
        <v>72</v>
      </c>
      <c r="AY268" s="243" t="s">
        <v>170</v>
      </c>
    </row>
    <row r="269" s="14" customFormat="1">
      <c r="A269" s="14"/>
      <c r="B269" s="244"/>
      <c r="C269" s="245"/>
      <c r="D269" s="235" t="s">
        <v>181</v>
      </c>
      <c r="E269" s="246" t="s">
        <v>19</v>
      </c>
      <c r="F269" s="247" t="s">
        <v>346</v>
      </c>
      <c r="G269" s="245"/>
      <c r="H269" s="248">
        <v>0.027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181</v>
      </c>
      <c r="AU269" s="254" t="s">
        <v>81</v>
      </c>
      <c r="AV269" s="14" t="s">
        <v>81</v>
      </c>
      <c r="AW269" s="14" t="s">
        <v>33</v>
      </c>
      <c r="AX269" s="14" t="s">
        <v>72</v>
      </c>
      <c r="AY269" s="254" t="s">
        <v>170</v>
      </c>
    </row>
    <row r="270" s="13" customFormat="1">
      <c r="A270" s="13"/>
      <c r="B270" s="233"/>
      <c r="C270" s="234"/>
      <c r="D270" s="235" t="s">
        <v>181</v>
      </c>
      <c r="E270" s="236" t="s">
        <v>19</v>
      </c>
      <c r="F270" s="237" t="s">
        <v>347</v>
      </c>
      <c r="G270" s="234"/>
      <c r="H270" s="236" t="s">
        <v>19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181</v>
      </c>
      <c r="AU270" s="243" t="s">
        <v>81</v>
      </c>
      <c r="AV270" s="13" t="s">
        <v>79</v>
      </c>
      <c r="AW270" s="13" t="s">
        <v>33</v>
      </c>
      <c r="AX270" s="13" t="s">
        <v>72</v>
      </c>
      <c r="AY270" s="243" t="s">
        <v>170</v>
      </c>
    </row>
    <row r="271" s="14" customFormat="1">
      <c r="A271" s="14"/>
      <c r="B271" s="244"/>
      <c r="C271" s="245"/>
      <c r="D271" s="235" t="s">
        <v>181</v>
      </c>
      <c r="E271" s="246" t="s">
        <v>19</v>
      </c>
      <c r="F271" s="247" t="s">
        <v>12</v>
      </c>
      <c r="G271" s="245"/>
      <c r="H271" s="248">
        <v>0.001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181</v>
      </c>
      <c r="AU271" s="254" t="s">
        <v>81</v>
      </c>
      <c r="AV271" s="14" t="s">
        <v>81</v>
      </c>
      <c r="AW271" s="14" t="s">
        <v>33</v>
      </c>
      <c r="AX271" s="14" t="s">
        <v>72</v>
      </c>
      <c r="AY271" s="254" t="s">
        <v>170</v>
      </c>
    </row>
    <row r="272" s="13" customFormat="1">
      <c r="A272" s="13"/>
      <c r="B272" s="233"/>
      <c r="C272" s="234"/>
      <c r="D272" s="235" t="s">
        <v>181</v>
      </c>
      <c r="E272" s="236" t="s">
        <v>19</v>
      </c>
      <c r="F272" s="237" t="s">
        <v>348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181</v>
      </c>
      <c r="AU272" s="243" t="s">
        <v>81</v>
      </c>
      <c r="AV272" s="13" t="s">
        <v>79</v>
      </c>
      <c r="AW272" s="13" t="s">
        <v>33</v>
      </c>
      <c r="AX272" s="13" t="s">
        <v>72</v>
      </c>
      <c r="AY272" s="243" t="s">
        <v>170</v>
      </c>
    </row>
    <row r="273" s="14" customFormat="1">
      <c r="A273" s="14"/>
      <c r="B273" s="244"/>
      <c r="C273" s="245"/>
      <c r="D273" s="235" t="s">
        <v>181</v>
      </c>
      <c r="E273" s="246" t="s">
        <v>19</v>
      </c>
      <c r="F273" s="247" t="s">
        <v>349</v>
      </c>
      <c r="G273" s="245"/>
      <c r="H273" s="248">
        <v>0.127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181</v>
      </c>
      <c r="AU273" s="254" t="s">
        <v>81</v>
      </c>
      <c r="AV273" s="14" t="s">
        <v>81</v>
      </c>
      <c r="AW273" s="14" t="s">
        <v>33</v>
      </c>
      <c r="AX273" s="14" t="s">
        <v>72</v>
      </c>
      <c r="AY273" s="254" t="s">
        <v>170</v>
      </c>
    </row>
    <row r="274" s="15" customFormat="1">
      <c r="A274" s="15"/>
      <c r="B274" s="255"/>
      <c r="C274" s="256"/>
      <c r="D274" s="235" t="s">
        <v>181</v>
      </c>
      <c r="E274" s="257" t="s">
        <v>19</v>
      </c>
      <c r="F274" s="258" t="s">
        <v>187</v>
      </c>
      <c r="G274" s="256"/>
      <c r="H274" s="259">
        <v>0.251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5" t="s">
        <v>181</v>
      </c>
      <c r="AU274" s="265" t="s">
        <v>81</v>
      </c>
      <c r="AV274" s="15" t="s">
        <v>177</v>
      </c>
      <c r="AW274" s="15" t="s">
        <v>33</v>
      </c>
      <c r="AX274" s="15" t="s">
        <v>79</v>
      </c>
      <c r="AY274" s="265" t="s">
        <v>170</v>
      </c>
    </row>
    <row r="275" s="2" customFormat="1" ht="24.15" customHeight="1">
      <c r="A275" s="41"/>
      <c r="B275" s="42"/>
      <c r="C275" s="215" t="s">
        <v>350</v>
      </c>
      <c r="D275" s="215" t="s">
        <v>172</v>
      </c>
      <c r="E275" s="216" t="s">
        <v>351</v>
      </c>
      <c r="F275" s="217" t="s">
        <v>218</v>
      </c>
      <c r="G275" s="218" t="s">
        <v>219</v>
      </c>
      <c r="H275" s="219">
        <v>22.651</v>
      </c>
      <c r="I275" s="220"/>
      <c r="J275" s="221">
        <f>ROUND(I275*H275,2)</f>
        <v>0</v>
      </c>
      <c r="K275" s="217" t="s">
        <v>176</v>
      </c>
      <c r="L275" s="47"/>
      <c r="M275" s="222" t="s">
        <v>19</v>
      </c>
      <c r="N275" s="223" t="s">
        <v>43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177</v>
      </c>
      <c r="AT275" s="226" t="s">
        <v>172</v>
      </c>
      <c r="AU275" s="226" t="s">
        <v>81</v>
      </c>
      <c r="AY275" s="20" t="s">
        <v>170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79</v>
      </c>
      <c r="BK275" s="227">
        <f>ROUND(I275*H275,2)</f>
        <v>0</v>
      </c>
      <c r="BL275" s="20" t="s">
        <v>177</v>
      </c>
      <c r="BM275" s="226" t="s">
        <v>352</v>
      </c>
    </row>
    <row r="276" s="2" customFormat="1">
      <c r="A276" s="41"/>
      <c r="B276" s="42"/>
      <c r="C276" s="43"/>
      <c r="D276" s="228" t="s">
        <v>179</v>
      </c>
      <c r="E276" s="43"/>
      <c r="F276" s="229" t="s">
        <v>353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179</v>
      </c>
      <c r="AU276" s="20" t="s">
        <v>81</v>
      </c>
    </row>
    <row r="277" s="13" customFormat="1">
      <c r="A277" s="13"/>
      <c r="B277" s="233"/>
      <c r="C277" s="234"/>
      <c r="D277" s="235" t="s">
        <v>181</v>
      </c>
      <c r="E277" s="236" t="s">
        <v>19</v>
      </c>
      <c r="F277" s="237" t="s">
        <v>270</v>
      </c>
      <c r="G277" s="234"/>
      <c r="H277" s="236" t="s">
        <v>19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181</v>
      </c>
      <c r="AU277" s="243" t="s">
        <v>81</v>
      </c>
      <c r="AV277" s="13" t="s">
        <v>79</v>
      </c>
      <c r="AW277" s="13" t="s">
        <v>33</v>
      </c>
      <c r="AX277" s="13" t="s">
        <v>72</v>
      </c>
      <c r="AY277" s="243" t="s">
        <v>170</v>
      </c>
    </row>
    <row r="278" s="14" customFormat="1">
      <c r="A278" s="14"/>
      <c r="B278" s="244"/>
      <c r="C278" s="245"/>
      <c r="D278" s="235" t="s">
        <v>181</v>
      </c>
      <c r="E278" s="246" t="s">
        <v>19</v>
      </c>
      <c r="F278" s="247" t="s">
        <v>354</v>
      </c>
      <c r="G278" s="245"/>
      <c r="H278" s="248">
        <v>14.210000000000001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181</v>
      </c>
      <c r="AU278" s="254" t="s">
        <v>81</v>
      </c>
      <c r="AV278" s="14" t="s">
        <v>81</v>
      </c>
      <c r="AW278" s="14" t="s">
        <v>33</v>
      </c>
      <c r="AX278" s="14" t="s">
        <v>72</v>
      </c>
      <c r="AY278" s="254" t="s">
        <v>170</v>
      </c>
    </row>
    <row r="279" s="13" customFormat="1">
      <c r="A279" s="13"/>
      <c r="B279" s="233"/>
      <c r="C279" s="234"/>
      <c r="D279" s="235" t="s">
        <v>181</v>
      </c>
      <c r="E279" s="236" t="s">
        <v>19</v>
      </c>
      <c r="F279" s="237" t="s">
        <v>355</v>
      </c>
      <c r="G279" s="234"/>
      <c r="H279" s="236" t="s">
        <v>19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181</v>
      </c>
      <c r="AU279" s="243" t="s">
        <v>81</v>
      </c>
      <c r="AV279" s="13" t="s">
        <v>79</v>
      </c>
      <c r="AW279" s="13" t="s">
        <v>33</v>
      </c>
      <c r="AX279" s="13" t="s">
        <v>72</v>
      </c>
      <c r="AY279" s="243" t="s">
        <v>170</v>
      </c>
    </row>
    <row r="280" s="14" customFormat="1">
      <c r="A280" s="14"/>
      <c r="B280" s="244"/>
      <c r="C280" s="245"/>
      <c r="D280" s="235" t="s">
        <v>181</v>
      </c>
      <c r="E280" s="246" t="s">
        <v>19</v>
      </c>
      <c r="F280" s="247" t="s">
        <v>356</v>
      </c>
      <c r="G280" s="245"/>
      <c r="H280" s="248">
        <v>8.4410000000000007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181</v>
      </c>
      <c r="AU280" s="254" t="s">
        <v>81</v>
      </c>
      <c r="AV280" s="14" t="s">
        <v>81</v>
      </c>
      <c r="AW280" s="14" t="s">
        <v>33</v>
      </c>
      <c r="AX280" s="14" t="s">
        <v>72</v>
      </c>
      <c r="AY280" s="254" t="s">
        <v>170</v>
      </c>
    </row>
    <row r="281" s="15" customFormat="1">
      <c r="A281" s="15"/>
      <c r="B281" s="255"/>
      <c r="C281" s="256"/>
      <c r="D281" s="235" t="s">
        <v>181</v>
      </c>
      <c r="E281" s="257" t="s">
        <v>19</v>
      </c>
      <c r="F281" s="258" t="s">
        <v>187</v>
      </c>
      <c r="G281" s="256"/>
      <c r="H281" s="259">
        <v>22.651000000000003</v>
      </c>
      <c r="I281" s="260"/>
      <c r="J281" s="256"/>
      <c r="K281" s="256"/>
      <c r="L281" s="261"/>
      <c r="M281" s="262"/>
      <c r="N281" s="263"/>
      <c r="O281" s="263"/>
      <c r="P281" s="263"/>
      <c r="Q281" s="263"/>
      <c r="R281" s="263"/>
      <c r="S281" s="263"/>
      <c r="T281" s="264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5" t="s">
        <v>181</v>
      </c>
      <c r="AU281" s="265" t="s">
        <v>81</v>
      </c>
      <c r="AV281" s="15" t="s">
        <v>177</v>
      </c>
      <c r="AW281" s="15" t="s">
        <v>33</v>
      </c>
      <c r="AX281" s="15" t="s">
        <v>79</v>
      </c>
      <c r="AY281" s="265" t="s">
        <v>170</v>
      </c>
    </row>
    <row r="282" s="2" customFormat="1" ht="24.15" customHeight="1">
      <c r="A282" s="41"/>
      <c r="B282" s="42"/>
      <c r="C282" s="215" t="s">
        <v>357</v>
      </c>
      <c r="D282" s="215" t="s">
        <v>172</v>
      </c>
      <c r="E282" s="216" t="s">
        <v>358</v>
      </c>
      <c r="F282" s="217" t="s">
        <v>359</v>
      </c>
      <c r="G282" s="218" t="s">
        <v>219</v>
      </c>
      <c r="H282" s="219">
        <v>1.7569999999999999</v>
      </c>
      <c r="I282" s="220"/>
      <c r="J282" s="221">
        <f>ROUND(I282*H282,2)</f>
        <v>0</v>
      </c>
      <c r="K282" s="217" t="s">
        <v>176</v>
      </c>
      <c r="L282" s="47"/>
      <c r="M282" s="222" t="s">
        <v>19</v>
      </c>
      <c r="N282" s="223" t="s">
        <v>43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177</v>
      </c>
      <c r="AT282" s="226" t="s">
        <v>172</v>
      </c>
      <c r="AU282" s="226" t="s">
        <v>81</v>
      </c>
      <c r="AY282" s="20" t="s">
        <v>170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79</v>
      </c>
      <c r="BK282" s="227">
        <f>ROUND(I282*H282,2)</f>
        <v>0</v>
      </c>
      <c r="BL282" s="20" t="s">
        <v>177</v>
      </c>
      <c r="BM282" s="226" t="s">
        <v>360</v>
      </c>
    </row>
    <row r="283" s="2" customFormat="1">
      <c r="A283" s="41"/>
      <c r="B283" s="42"/>
      <c r="C283" s="43"/>
      <c r="D283" s="228" t="s">
        <v>179</v>
      </c>
      <c r="E283" s="43"/>
      <c r="F283" s="229" t="s">
        <v>361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179</v>
      </c>
      <c r="AU283" s="20" t="s">
        <v>81</v>
      </c>
    </row>
    <row r="284" s="13" customFormat="1">
      <c r="A284" s="13"/>
      <c r="B284" s="233"/>
      <c r="C284" s="234"/>
      <c r="D284" s="235" t="s">
        <v>181</v>
      </c>
      <c r="E284" s="236" t="s">
        <v>19</v>
      </c>
      <c r="F284" s="237" t="s">
        <v>278</v>
      </c>
      <c r="G284" s="234"/>
      <c r="H284" s="236" t="s">
        <v>19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181</v>
      </c>
      <c r="AU284" s="243" t="s">
        <v>81</v>
      </c>
      <c r="AV284" s="13" t="s">
        <v>79</v>
      </c>
      <c r="AW284" s="13" t="s">
        <v>33</v>
      </c>
      <c r="AX284" s="13" t="s">
        <v>72</v>
      </c>
      <c r="AY284" s="243" t="s">
        <v>170</v>
      </c>
    </row>
    <row r="285" s="14" customFormat="1">
      <c r="A285" s="14"/>
      <c r="B285" s="244"/>
      <c r="C285" s="245"/>
      <c r="D285" s="235" t="s">
        <v>181</v>
      </c>
      <c r="E285" s="246" t="s">
        <v>19</v>
      </c>
      <c r="F285" s="247" t="s">
        <v>362</v>
      </c>
      <c r="G285" s="245"/>
      <c r="H285" s="248">
        <v>0.56399999999999995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181</v>
      </c>
      <c r="AU285" s="254" t="s">
        <v>81</v>
      </c>
      <c r="AV285" s="14" t="s">
        <v>81</v>
      </c>
      <c r="AW285" s="14" t="s">
        <v>33</v>
      </c>
      <c r="AX285" s="14" t="s">
        <v>72</v>
      </c>
      <c r="AY285" s="254" t="s">
        <v>170</v>
      </c>
    </row>
    <row r="286" s="13" customFormat="1">
      <c r="A286" s="13"/>
      <c r="B286" s="233"/>
      <c r="C286" s="234"/>
      <c r="D286" s="235" t="s">
        <v>181</v>
      </c>
      <c r="E286" s="236" t="s">
        <v>19</v>
      </c>
      <c r="F286" s="237" t="s">
        <v>363</v>
      </c>
      <c r="G286" s="234"/>
      <c r="H286" s="236" t="s">
        <v>19</v>
      </c>
      <c r="I286" s="238"/>
      <c r="J286" s="234"/>
      <c r="K286" s="234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181</v>
      </c>
      <c r="AU286" s="243" t="s">
        <v>81</v>
      </c>
      <c r="AV286" s="13" t="s">
        <v>79</v>
      </c>
      <c r="AW286" s="13" t="s">
        <v>33</v>
      </c>
      <c r="AX286" s="13" t="s">
        <v>72</v>
      </c>
      <c r="AY286" s="243" t="s">
        <v>170</v>
      </c>
    </row>
    <row r="287" s="14" customFormat="1">
      <c r="A287" s="14"/>
      <c r="B287" s="244"/>
      <c r="C287" s="245"/>
      <c r="D287" s="235" t="s">
        <v>181</v>
      </c>
      <c r="E287" s="246" t="s">
        <v>19</v>
      </c>
      <c r="F287" s="247" t="s">
        <v>364</v>
      </c>
      <c r="G287" s="245"/>
      <c r="H287" s="248">
        <v>0.36899999999999999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181</v>
      </c>
      <c r="AU287" s="254" t="s">
        <v>81</v>
      </c>
      <c r="AV287" s="14" t="s">
        <v>81</v>
      </c>
      <c r="AW287" s="14" t="s">
        <v>33</v>
      </c>
      <c r="AX287" s="14" t="s">
        <v>72</v>
      </c>
      <c r="AY287" s="254" t="s">
        <v>170</v>
      </c>
    </row>
    <row r="288" s="13" customFormat="1">
      <c r="A288" s="13"/>
      <c r="B288" s="233"/>
      <c r="C288" s="234"/>
      <c r="D288" s="235" t="s">
        <v>181</v>
      </c>
      <c r="E288" s="236" t="s">
        <v>19</v>
      </c>
      <c r="F288" s="237" t="s">
        <v>365</v>
      </c>
      <c r="G288" s="234"/>
      <c r="H288" s="236" t="s">
        <v>19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181</v>
      </c>
      <c r="AU288" s="243" t="s">
        <v>81</v>
      </c>
      <c r="AV288" s="13" t="s">
        <v>79</v>
      </c>
      <c r="AW288" s="13" t="s">
        <v>33</v>
      </c>
      <c r="AX288" s="13" t="s">
        <v>72</v>
      </c>
      <c r="AY288" s="243" t="s">
        <v>170</v>
      </c>
    </row>
    <row r="289" s="14" customFormat="1">
      <c r="A289" s="14"/>
      <c r="B289" s="244"/>
      <c r="C289" s="245"/>
      <c r="D289" s="235" t="s">
        <v>181</v>
      </c>
      <c r="E289" s="246" t="s">
        <v>19</v>
      </c>
      <c r="F289" s="247" t="s">
        <v>366</v>
      </c>
      <c r="G289" s="245"/>
      <c r="H289" s="248">
        <v>0.16900000000000001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181</v>
      </c>
      <c r="AU289" s="254" t="s">
        <v>81</v>
      </c>
      <c r="AV289" s="14" t="s">
        <v>81</v>
      </c>
      <c r="AW289" s="14" t="s">
        <v>33</v>
      </c>
      <c r="AX289" s="14" t="s">
        <v>72</v>
      </c>
      <c r="AY289" s="254" t="s">
        <v>170</v>
      </c>
    </row>
    <row r="290" s="13" customFormat="1">
      <c r="A290" s="13"/>
      <c r="B290" s="233"/>
      <c r="C290" s="234"/>
      <c r="D290" s="235" t="s">
        <v>181</v>
      </c>
      <c r="E290" s="236" t="s">
        <v>19</v>
      </c>
      <c r="F290" s="237" t="s">
        <v>367</v>
      </c>
      <c r="G290" s="234"/>
      <c r="H290" s="236" t="s">
        <v>19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181</v>
      </c>
      <c r="AU290" s="243" t="s">
        <v>81</v>
      </c>
      <c r="AV290" s="13" t="s">
        <v>79</v>
      </c>
      <c r="AW290" s="13" t="s">
        <v>33</v>
      </c>
      <c r="AX290" s="13" t="s">
        <v>72</v>
      </c>
      <c r="AY290" s="243" t="s">
        <v>170</v>
      </c>
    </row>
    <row r="291" s="14" customFormat="1">
      <c r="A291" s="14"/>
      <c r="B291" s="244"/>
      <c r="C291" s="245"/>
      <c r="D291" s="235" t="s">
        <v>181</v>
      </c>
      <c r="E291" s="246" t="s">
        <v>19</v>
      </c>
      <c r="F291" s="247" t="s">
        <v>368</v>
      </c>
      <c r="G291" s="245"/>
      <c r="H291" s="248">
        <v>0.19600000000000001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181</v>
      </c>
      <c r="AU291" s="254" t="s">
        <v>81</v>
      </c>
      <c r="AV291" s="14" t="s">
        <v>81</v>
      </c>
      <c r="AW291" s="14" t="s">
        <v>33</v>
      </c>
      <c r="AX291" s="14" t="s">
        <v>72</v>
      </c>
      <c r="AY291" s="254" t="s">
        <v>170</v>
      </c>
    </row>
    <row r="292" s="13" customFormat="1">
      <c r="A292" s="13"/>
      <c r="B292" s="233"/>
      <c r="C292" s="234"/>
      <c r="D292" s="235" t="s">
        <v>181</v>
      </c>
      <c r="E292" s="236" t="s">
        <v>19</v>
      </c>
      <c r="F292" s="237" t="s">
        <v>369</v>
      </c>
      <c r="G292" s="234"/>
      <c r="H292" s="236" t="s">
        <v>19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181</v>
      </c>
      <c r="AU292" s="243" t="s">
        <v>81</v>
      </c>
      <c r="AV292" s="13" t="s">
        <v>79</v>
      </c>
      <c r="AW292" s="13" t="s">
        <v>33</v>
      </c>
      <c r="AX292" s="13" t="s">
        <v>72</v>
      </c>
      <c r="AY292" s="243" t="s">
        <v>170</v>
      </c>
    </row>
    <row r="293" s="14" customFormat="1">
      <c r="A293" s="14"/>
      <c r="B293" s="244"/>
      <c r="C293" s="245"/>
      <c r="D293" s="235" t="s">
        <v>181</v>
      </c>
      <c r="E293" s="246" t="s">
        <v>19</v>
      </c>
      <c r="F293" s="247" t="s">
        <v>370</v>
      </c>
      <c r="G293" s="245"/>
      <c r="H293" s="248">
        <v>0.13300000000000001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181</v>
      </c>
      <c r="AU293" s="254" t="s">
        <v>81</v>
      </c>
      <c r="AV293" s="14" t="s">
        <v>81</v>
      </c>
      <c r="AW293" s="14" t="s">
        <v>33</v>
      </c>
      <c r="AX293" s="14" t="s">
        <v>72</v>
      </c>
      <c r="AY293" s="254" t="s">
        <v>170</v>
      </c>
    </row>
    <row r="294" s="13" customFormat="1">
      <c r="A294" s="13"/>
      <c r="B294" s="233"/>
      <c r="C294" s="234"/>
      <c r="D294" s="235" t="s">
        <v>181</v>
      </c>
      <c r="E294" s="236" t="s">
        <v>19</v>
      </c>
      <c r="F294" s="237" t="s">
        <v>371</v>
      </c>
      <c r="G294" s="234"/>
      <c r="H294" s="236" t="s">
        <v>19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181</v>
      </c>
      <c r="AU294" s="243" t="s">
        <v>81</v>
      </c>
      <c r="AV294" s="13" t="s">
        <v>79</v>
      </c>
      <c r="AW294" s="13" t="s">
        <v>33</v>
      </c>
      <c r="AX294" s="13" t="s">
        <v>72</v>
      </c>
      <c r="AY294" s="243" t="s">
        <v>170</v>
      </c>
    </row>
    <row r="295" s="14" customFormat="1">
      <c r="A295" s="14"/>
      <c r="B295" s="244"/>
      <c r="C295" s="245"/>
      <c r="D295" s="235" t="s">
        <v>181</v>
      </c>
      <c r="E295" s="246" t="s">
        <v>19</v>
      </c>
      <c r="F295" s="247" t="s">
        <v>372</v>
      </c>
      <c r="G295" s="245"/>
      <c r="H295" s="248">
        <v>0.17599999999999999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181</v>
      </c>
      <c r="AU295" s="254" t="s">
        <v>81</v>
      </c>
      <c r="AV295" s="14" t="s">
        <v>81</v>
      </c>
      <c r="AW295" s="14" t="s">
        <v>33</v>
      </c>
      <c r="AX295" s="14" t="s">
        <v>72</v>
      </c>
      <c r="AY295" s="254" t="s">
        <v>170</v>
      </c>
    </row>
    <row r="296" s="13" customFormat="1">
      <c r="A296" s="13"/>
      <c r="B296" s="233"/>
      <c r="C296" s="234"/>
      <c r="D296" s="235" t="s">
        <v>181</v>
      </c>
      <c r="E296" s="236" t="s">
        <v>19</v>
      </c>
      <c r="F296" s="237" t="s">
        <v>373</v>
      </c>
      <c r="G296" s="234"/>
      <c r="H296" s="236" t="s">
        <v>19</v>
      </c>
      <c r="I296" s="238"/>
      <c r="J296" s="234"/>
      <c r="K296" s="234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181</v>
      </c>
      <c r="AU296" s="243" t="s">
        <v>81</v>
      </c>
      <c r="AV296" s="13" t="s">
        <v>79</v>
      </c>
      <c r="AW296" s="13" t="s">
        <v>33</v>
      </c>
      <c r="AX296" s="13" t="s">
        <v>72</v>
      </c>
      <c r="AY296" s="243" t="s">
        <v>170</v>
      </c>
    </row>
    <row r="297" s="14" customFormat="1">
      <c r="A297" s="14"/>
      <c r="B297" s="244"/>
      <c r="C297" s="245"/>
      <c r="D297" s="235" t="s">
        <v>181</v>
      </c>
      <c r="E297" s="246" t="s">
        <v>19</v>
      </c>
      <c r="F297" s="247" t="s">
        <v>374</v>
      </c>
      <c r="G297" s="245"/>
      <c r="H297" s="248">
        <v>0.14999999999999999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181</v>
      </c>
      <c r="AU297" s="254" t="s">
        <v>81</v>
      </c>
      <c r="AV297" s="14" t="s">
        <v>81</v>
      </c>
      <c r="AW297" s="14" t="s">
        <v>33</v>
      </c>
      <c r="AX297" s="14" t="s">
        <v>72</v>
      </c>
      <c r="AY297" s="254" t="s">
        <v>170</v>
      </c>
    </row>
    <row r="298" s="15" customFormat="1">
      <c r="A298" s="15"/>
      <c r="B298" s="255"/>
      <c r="C298" s="256"/>
      <c r="D298" s="235" t="s">
        <v>181</v>
      </c>
      <c r="E298" s="257" t="s">
        <v>19</v>
      </c>
      <c r="F298" s="258" t="s">
        <v>187</v>
      </c>
      <c r="G298" s="256"/>
      <c r="H298" s="259">
        <v>1.7569999999999997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5" t="s">
        <v>181</v>
      </c>
      <c r="AU298" s="265" t="s">
        <v>81</v>
      </c>
      <c r="AV298" s="15" t="s">
        <v>177</v>
      </c>
      <c r="AW298" s="15" t="s">
        <v>33</v>
      </c>
      <c r="AX298" s="15" t="s">
        <v>79</v>
      </c>
      <c r="AY298" s="265" t="s">
        <v>170</v>
      </c>
    </row>
    <row r="299" s="2" customFormat="1" ht="24.15" customHeight="1">
      <c r="A299" s="41"/>
      <c r="B299" s="42"/>
      <c r="C299" s="215" t="s">
        <v>375</v>
      </c>
      <c r="D299" s="215" t="s">
        <v>172</v>
      </c>
      <c r="E299" s="216" t="s">
        <v>376</v>
      </c>
      <c r="F299" s="217" t="s">
        <v>377</v>
      </c>
      <c r="G299" s="218" t="s">
        <v>219</v>
      </c>
      <c r="H299" s="219">
        <v>0.29099999999999998</v>
      </c>
      <c r="I299" s="220"/>
      <c r="J299" s="221">
        <f>ROUND(I299*H299,2)</f>
        <v>0</v>
      </c>
      <c r="K299" s="217" t="s">
        <v>176</v>
      </c>
      <c r="L299" s="47"/>
      <c r="M299" s="222" t="s">
        <v>19</v>
      </c>
      <c r="N299" s="223" t="s">
        <v>43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177</v>
      </c>
      <c r="AT299" s="226" t="s">
        <v>172</v>
      </c>
      <c r="AU299" s="226" t="s">
        <v>81</v>
      </c>
      <c r="AY299" s="20" t="s">
        <v>170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79</v>
      </c>
      <c r="BK299" s="227">
        <f>ROUND(I299*H299,2)</f>
        <v>0</v>
      </c>
      <c r="BL299" s="20" t="s">
        <v>177</v>
      </c>
      <c r="BM299" s="226" t="s">
        <v>378</v>
      </c>
    </row>
    <row r="300" s="2" customFormat="1">
      <c r="A300" s="41"/>
      <c r="B300" s="42"/>
      <c r="C300" s="43"/>
      <c r="D300" s="228" t="s">
        <v>179</v>
      </c>
      <c r="E300" s="43"/>
      <c r="F300" s="229" t="s">
        <v>379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179</v>
      </c>
      <c r="AU300" s="20" t="s">
        <v>81</v>
      </c>
    </row>
    <row r="301" s="13" customFormat="1">
      <c r="A301" s="13"/>
      <c r="B301" s="233"/>
      <c r="C301" s="234"/>
      <c r="D301" s="235" t="s">
        <v>181</v>
      </c>
      <c r="E301" s="236" t="s">
        <v>19</v>
      </c>
      <c r="F301" s="237" t="s">
        <v>380</v>
      </c>
      <c r="G301" s="234"/>
      <c r="H301" s="236" t="s">
        <v>19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181</v>
      </c>
      <c r="AU301" s="243" t="s">
        <v>81</v>
      </c>
      <c r="AV301" s="13" t="s">
        <v>79</v>
      </c>
      <c r="AW301" s="13" t="s">
        <v>33</v>
      </c>
      <c r="AX301" s="13" t="s">
        <v>72</v>
      </c>
      <c r="AY301" s="243" t="s">
        <v>170</v>
      </c>
    </row>
    <row r="302" s="14" customFormat="1">
      <c r="A302" s="14"/>
      <c r="B302" s="244"/>
      <c r="C302" s="245"/>
      <c r="D302" s="235" t="s">
        <v>181</v>
      </c>
      <c r="E302" s="246" t="s">
        <v>19</v>
      </c>
      <c r="F302" s="247" t="s">
        <v>381</v>
      </c>
      <c r="G302" s="245"/>
      <c r="H302" s="248">
        <v>0.29099999999999998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181</v>
      </c>
      <c r="AU302" s="254" t="s">
        <v>81</v>
      </c>
      <c r="AV302" s="14" t="s">
        <v>81</v>
      </c>
      <c r="AW302" s="14" t="s">
        <v>33</v>
      </c>
      <c r="AX302" s="14" t="s">
        <v>72</v>
      </c>
      <c r="AY302" s="254" t="s">
        <v>170</v>
      </c>
    </row>
    <row r="303" s="15" customFormat="1">
      <c r="A303" s="15"/>
      <c r="B303" s="255"/>
      <c r="C303" s="256"/>
      <c r="D303" s="235" t="s">
        <v>181</v>
      </c>
      <c r="E303" s="257" t="s">
        <v>19</v>
      </c>
      <c r="F303" s="258" t="s">
        <v>187</v>
      </c>
      <c r="G303" s="256"/>
      <c r="H303" s="259">
        <v>0.29099999999999998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5" t="s">
        <v>181</v>
      </c>
      <c r="AU303" s="265" t="s">
        <v>81</v>
      </c>
      <c r="AV303" s="15" t="s">
        <v>177</v>
      </c>
      <c r="AW303" s="15" t="s">
        <v>33</v>
      </c>
      <c r="AX303" s="15" t="s">
        <v>79</v>
      </c>
      <c r="AY303" s="265" t="s">
        <v>170</v>
      </c>
    </row>
    <row r="304" s="12" customFormat="1" ht="22.8" customHeight="1">
      <c r="A304" s="12"/>
      <c r="B304" s="199"/>
      <c r="C304" s="200"/>
      <c r="D304" s="201" t="s">
        <v>71</v>
      </c>
      <c r="E304" s="213" t="s">
        <v>382</v>
      </c>
      <c r="F304" s="213" t="s">
        <v>383</v>
      </c>
      <c r="G304" s="200"/>
      <c r="H304" s="200"/>
      <c r="I304" s="203"/>
      <c r="J304" s="214">
        <f>BK304</f>
        <v>0</v>
      </c>
      <c r="K304" s="200"/>
      <c r="L304" s="205"/>
      <c r="M304" s="206"/>
      <c r="N304" s="207"/>
      <c r="O304" s="207"/>
      <c r="P304" s="208">
        <f>SUM(P305:P306)</f>
        <v>0</v>
      </c>
      <c r="Q304" s="207"/>
      <c r="R304" s="208">
        <f>SUM(R305:R306)</f>
        <v>0</v>
      </c>
      <c r="S304" s="207"/>
      <c r="T304" s="209">
        <f>SUM(T305:T306)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0" t="s">
        <v>79</v>
      </c>
      <c r="AT304" s="211" t="s">
        <v>71</v>
      </c>
      <c r="AU304" s="211" t="s">
        <v>79</v>
      </c>
      <c r="AY304" s="210" t="s">
        <v>170</v>
      </c>
      <c r="BK304" s="212">
        <f>SUM(BK305:BK306)</f>
        <v>0</v>
      </c>
    </row>
    <row r="305" s="2" customFormat="1" ht="33" customHeight="1">
      <c r="A305" s="41"/>
      <c r="B305" s="42"/>
      <c r="C305" s="215" t="s">
        <v>384</v>
      </c>
      <c r="D305" s="215" t="s">
        <v>172</v>
      </c>
      <c r="E305" s="216" t="s">
        <v>385</v>
      </c>
      <c r="F305" s="217" t="s">
        <v>386</v>
      </c>
      <c r="G305" s="218" t="s">
        <v>219</v>
      </c>
      <c r="H305" s="219">
        <v>0.014999999999999999</v>
      </c>
      <c r="I305" s="220"/>
      <c r="J305" s="221">
        <f>ROUND(I305*H305,2)</f>
        <v>0</v>
      </c>
      <c r="K305" s="217" t="s">
        <v>176</v>
      </c>
      <c r="L305" s="47"/>
      <c r="M305" s="222" t="s">
        <v>19</v>
      </c>
      <c r="N305" s="223" t="s">
        <v>43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177</v>
      </c>
      <c r="AT305" s="226" t="s">
        <v>172</v>
      </c>
      <c r="AU305" s="226" t="s">
        <v>81</v>
      </c>
      <c r="AY305" s="20" t="s">
        <v>170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79</v>
      </c>
      <c r="BK305" s="227">
        <f>ROUND(I305*H305,2)</f>
        <v>0</v>
      </c>
      <c r="BL305" s="20" t="s">
        <v>177</v>
      </c>
      <c r="BM305" s="226" t="s">
        <v>387</v>
      </c>
    </row>
    <row r="306" s="2" customFormat="1">
      <c r="A306" s="41"/>
      <c r="B306" s="42"/>
      <c r="C306" s="43"/>
      <c r="D306" s="228" t="s">
        <v>179</v>
      </c>
      <c r="E306" s="43"/>
      <c r="F306" s="229" t="s">
        <v>388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179</v>
      </c>
      <c r="AU306" s="20" t="s">
        <v>81</v>
      </c>
    </row>
    <row r="307" s="12" customFormat="1" ht="25.92" customHeight="1">
      <c r="A307" s="12"/>
      <c r="B307" s="199"/>
      <c r="C307" s="200"/>
      <c r="D307" s="201" t="s">
        <v>71</v>
      </c>
      <c r="E307" s="202" t="s">
        <v>389</v>
      </c>
      <c r="F307" s="202" t="s">
        <v>390</v>
      </c>
      <c r="G307" s="200"/>
      <c r="H307" s="200"/>
      <c r="I307" s="203"/>
      <c r="J307" s="204">
        <f>BK307</f>
        <v>0</v>
      </c>
      <c r="K307" s="200"/>
      <c r="L307" s="205"/>
      <c r="M307" s="206"/>
      <c r="N307" s="207"/>
      <c r="O307" s="207"/>
      <c r="P307" s="208">
        <f>P308+P317+P333+P349+P358+P391+P400+P435</f>
        <v>0</v>
      </c>
      <c r="Q307" s="207"/>
      <c r="R307" s="208">
        <f>R308+R317+R333+R349+R358+R391+R400+R435</f>
        <v>3.1005199999999999</v>
      </c>
      <c r="S307" s="207"/>
      <c r="T307" s="209">
        <f>T308+T317+T333+T349+T358+T391+T400+T435</f>
        <v>10.159024200000001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0" t="s">
        <v>81</v>
      </c>
      <c r="AT307" s="211" t="s">
        <v>71</v>
      </c>
      <c r="AU307" s="211" t="s">
        <v>72</v>
      </c>
      <c r="AY307" s="210" t="s">
        <v>170</v>
      </c>
      <c r="BK307" s="212">
        <f>BK308+BK317+BK333+BK349+BK358+BK391+BK400+BK435</f>
        <v>0</v>
      </c>
    </row>
    <row r="308" s="12" customFormat="1" ht="22.8" customHeight="1">
      <c r="A308" s="12"/>
      <c r="B308" s="199"/>
      <c r="C308" s="200"/>
      <c r="D308" s="201" t="s">
        <v>71</v>
      </c>
      <c r="E308" s="213" t="s">
        <v>391</v>
      </c>
      <c r="F308" s="213" t="s">
        <v>392</v>
      </c>
      <c r="G308" s="200"/>
      <c r="H308" s="200"/>
      <c r="I308" s="203"/>
      <c r="J308" s="214">
        <f>BK308</f>
        <v>0</v>
      </c>
      <c r="K308" s="200"/>
      <c r="L308" s="205"/>
      <c r="M308" s="206"/>
      <c r="N308" s="207"/>
      <c r="O308" s="207"/>
      <c r="P308" s="208">
        <f>SUM(P309:P316)</f>
        <v>0</v>
      </c>
      <c r="Q308" s="207"/>
      <c r="R308" s="208">
        <f>SUM(R309:R316)</f>
        <v>0</v>
      </c>
      <c r="S308" s="207"/>
      <c r="T308" s="209">
        <f>SUM(T309:T316)</f>
        <v>0.29120000000000001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0" t="s">
        <v>81</v>
      </c>
      <c r="AT308" s="211" t="s">
        <v>71</v>
      </c>
      <c r="AU308" s="211" t="s">
        <v>79</v>
      </c>
      <c r="AY308" s="210" t="s">
        <v>170</v>
      </c>
      <c r="BK308" s="212">
        <f>SUM(BK309:BK316)</f>
        <v>0</v>
      </c>
    </row>
    <row r="309" s="2" customFormat="1" ht="16.5" customHeight="1">
      <c r="A309" s="41"/>
      <c r="B309" s="42"/>
      <c r="C309" s="215" t="s">
        <v>393</v>
      </c>
      <c r="D309" s="215" t="s">
        <v>172</v>
      </c>
      <c r="E309" s="216" t="s">
        <v>394</v>
      </c>
      <c r="F309" s="217" t="s">
        <v>380</v>
      </c>
      <c r="G309" s="218" t="s">
        <v>233</v>
      </c>
      <c r="H309" s="219">
        <v>72.799999999999997</v>
      </c>
      <c r="I309" s="220"/>
      <c r="J309" s="221">
        <f>ROUND(I309*H309,2)</f>
        <v>0</v>
      </c>
      <c r="K309" s="217" t="s">
        <v>176</v>
      </c>
      <c r="L309" s="47"/>
      <c r="M309" s="222" t="s">
        <v>19</v>
      </c>
      <c r="N309" s="223" t="s">
        <v>43</v>
      </c>
      <c r="O309" s="87"/>
      <c r="P309" s="224">
        <f>O309*H309</f>
        <v>0</v>
      </c>
      <c r="Q309" s="224">
        <v>0</v>
      </c>
      <c r="R309" s="224">
        <f>Q309*H309</f>
        <v>0</v>
      </c>
      <c r="S309" s="224">
        <v>0.0040000000000000001</v>
      </c>
      <c r="T309" s="225">
        <f>S309*H309</f>
        <v>0.29120000000000001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188</v>
      </c>
      <c r="AT309" s="226" t="s">
        <v>172</v>
      </c>
      <c r="AU309" s="226" t="s">
        <v>81</v>
      </c>
      <c r="AY309" s="20" t="s">
        <v>170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79</v>
      </c>
      <c r="BK309" s="227">
        <f>ROUND(I309*H309,2)</f>
        <v>0</v>
      </c>
      <c r="BL309" s="20" t="s">
        <v>188</v>
      </c>
      <c r="BM309" s="226" t="s">
        <v>395</v>
      </c>
    </row>
    <row r="310" s="2" customFormat="1">
      <c r="A310" s="41"/>
      <c r="B310" s="42"/>
      <c r="C310" s="43"/>
      <c r="D310" s="228" t="s">
        <v>179</v>
      </c>
      <c r="E310" s="43"/>
      <c r="F310" s="229" t="s">
        <v>396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179</v>
      </c>
      <c r="AU310" s="20" t="s">
        <v>81</v>
      </c>
    </row>
    <row r="311" s="13" customFormat="1">
      <c r="A311" s="13"/>
      <c r="B311" s="233"/>
      <c r="C311" s="234"/>
      <c r="D311" s="235" t="s">
        <v>181</v>
      </c>
      <c r="E311" s="236" t="s">
        <v>19</v>
      </c>
      <c r="F311" s="237" t="s">
        <v>397</v>
      </c>
      <c r="G311" s="234"/>
      <c r="H311" s="236" t="s">
        <v>19</v>
      </c>
      <c r="I311" s="238"/>
      <c r="J311" s="234"/>
      <c r="K311" s="234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181</v>
      </c>
      <c r="AU311" s="243" t="s">
        <v>81</v>
      </c>
      <c r="AV311" s="13" t="s">
        <v>79</v>
      </c>
      <c r="AW311" s="13" t="s">
        <v>33</v>
      </c>
      <c r="AX311" s="13" t="s">
        <v>72</v>
      </c>
      <c r="AY311" s="243" t="s">
        <v>170</v>
      </c>
    </row>
    <row r="312" s="13" customFormat="1">
      <c r="A312" s="13"/>
      <c r="B312" s="233"/>
      <c r="C312" s="234"/>
      <c r="D312" s="235" t="s">
        <v>181</v>
      </c>
      <c r="E312" s="236" t="s">
        <v>19</v>
      </c>
      <c r="F312" s="237" t="s">
        <v>258</v>
      </c>
      <c r="G312" s="234"/>
      <c r="H312" s="236" t="s">
        <v>19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181</v>
      </c>
      <c r="AU312" s="243" t="s">
        <v>81</v>
      </c>
      <c r="AV312" s="13" t="s">
        <v>79</v>
      </c>
      <c r="AW312" s="13" t="s">
        <v>33</v>
      </c>
      <c r="AX312" s="13" t="s">
        <v>72</v>
      </c>
      <c r="AY312" s="243" t="s">
        <v>170</v>
      </c>
    </row>
    <row r="313" s="13" customFormat="1">
      <c r="A313" s="13"/>
      <c r="B313" s="233"/>
      <c r="C313" s="234"/>
      <c r="D313" s="235" t="s">
        <v>181</v>
      </c>
      <c r="E313" s="236" t="s">
        <v>19</v>
      </c>
      <c r="F313" s="237" t="s">
        <v>398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181</v>
      </c>
      <c r="AU313" s="243" t="s">
        <v>81</v>
      </c>
      <c r="AV313" s="13" t="s">
        <v>79</v>
      </c>
      <c r="AW313" s="13" t="s">
        <v>33</v>
      </c>
      <c r="AX313" s="13" t="s">
        <v>72</v>
      </c>
      <c r="AY313" s="243" t="s">
        <v>170</v>
      </c>
    </row>
    <row r="314" s="14" customFormat="1">
      <c r="A314" s="14"/>
      <c r="B314" s="244"/>
      <c r="C314" s="245"/>
      <c r="D314" s="235" t="s">
        <v>181</v>
      </c>
      <c r="E314" s="246" t="s">
        <v>19</v>
      </c>
      <c r="F314" s="247" t="s">
        <v>239</v>
      </c>
      <c r="G314" s="245"/>
      <c r="H314" s="248">
        <v>72.799999999999997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181</v>
      </c>
      <c r="AU314" s="254" t="s">
        <v>81</v>
      </c>
      <c r="AV314" s="14" t="s">
        <v>81</v>
      </c>
      <c r="AW314" s="14" t="s">
        <v>33</v>
      </c>
      <c r="AX314" s="14" t="s">
        <v>72</v>
      </c>
      <c r="AY314" s="254" t="s">
        <v>170</v>
      </c>
    </row>
    <row r="315" s="13" customFormat="1">
      <c r="A315" s="13"/>
      <c r="B315" s="233"/>
      <c r="C315" s="234"/>
      <c r="D315" s="235" t="s">
        <v>181</v>
      </c>
      <c r="E315" s="236" t="s">
        <v>19</v>
      </c>
      <c r="F315" s="237" t="s">
        <v>237</v>
      </c>
      <c r="G315" s="234"/>
      <c r="H315" s="236" t="s">
        <v>19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181</v>
      </c>
      <c r="AU315" s="243" t="s">
        <v>81</v>
      </c>
      <c r="AV315" s="13" t="s">
        <v>79</v>
      </c>
      <c r="AW315" s="13" t="s">
        <v>33</v>
      </c>
      <c r="AX315" s="13" t="s">
        <v>72</v>
      </c>
      <c r="AY315" s="243" t="s">
        <v>170</v>
      </c>
    </row>
    <row r="316" s="15" customFormat="1">
      <c r="A316" s="15"/>
      <c r="B316" s="255"/>
      <c r="C316" s="256"/>
      <c r="D316" s="235" t="s">
        <v>181</v>
      </c>
      <c r="E316" s="257" t="s">
        <v>19</v>
      </c>
      <c r="F316" s="258" t="s">
        <v>187</v>
      </c>
      <c r="G316" s="256"/>
      <c r="H316" s="259">
        <v>72.799999999999997</v>
      </c>
      <c r="I316" s="260"/>
      <c r="J316" s="256"/>
      <c r="K316" s="256"/>
      <c r="L316" s="261"/>
      <c r="M316" s="262"/>
      <c r="N316" s="263"/>
      <c r="O316" s="263"/>
      <c r="P316" s="263"/>
      <c r="Q316" s="263"/>
      <c r="R316" s="263"/>
      <c r="S316" s="263"/>
      <c r="T316" s="264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5" t="s">
        <v>181</v>
      </c>
      <c r="AU316" s="265" t="s">
        <v>81</v>
      </c>
      <c r="AV316" s="15" t="s">
        <v>177</v>
      </c>
      <c r="AW316" s="15" t="s">
        <v>33</v>
      </c>
      <c r="AX316" s="15" t="s">
        <v>79</v>
      </c>
      <c r="AY316" s="265" t="s">
        <v>170</v>
      </c>
    </row>
    <row r="317" s="12" customFormat="1" ht="22.8" customHeight="1">
      <c r="A317" s="12"/>
      <c r="B317" s="199"/>
      <c r="C317" s="200"/>
      <c r="D317" s="201" t="s">
        <v>71</v>
      </c>
      <c r="E317" s="213" t="s">
        <v>399</v>
      </c>
      <c r="F317" s="213" t="s">
        <v>400</v>
      </c>
      <c r="G317" s="200"/>
      <c r="H317" s="200"/>
      <c r="I317" s="203"/>
      <c r="J317" s="214">
        <f>BK317</f>
        <v>0</v>
      </c>
      <c r="K317" s="200"/>
      <c r="L317" s="205"/>
      <c r="M317" s="206"/>
      <c r="N317" s="207"/>
      <c r="O317" s="207"/>
      <c r="P317" s="208">
        <f>SUM(P318:P332)</f>
        <v>0</v>
      </c>
      <c r="Q317" s="207"/>
      <c r="R317" s="208">
        <f>SUM(R318:R332)</f>
        <v>0</v>
      </c>
      <c r="S317" s="207"/>
      <c r="T317" s="209">
        <f>SUM(T318:T332)</f>
        <v>0.027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0" t="s">
        <v>81</v>
      </c>
      <c r="AT317" s="211" t="s">
        <v>71</v>
      </c>
      <c r="AU317" s="211" t="s">
        <v>79</v>
      </c>
      <c r="AY317" s="210" t="s">
        <v>170</v>
      </c>
      <c r="BK317" s="212">
        <f>SUM(BK318:BK332)</f>
        <v>0</v>
      </c>
    </row>
    <row r="318" s="2" customFormat="1" ht="24.15" customHeight="1">
      <c r="A318" s="41"/>
      <c r="B318" s="42"/>
      <c r="C318" s="215" t="s">
        <v>401</v>
      </c>
      <c r="D318" s="215" t="s">
        <v>172</v>
      </c>
      <c r="E318" s="216" t="s">
        <v>402</v>
      </c>
      <c r="F318" s="217" t="s">
        <v>403</v>
      </c>
      <c r="G318" s="218" t="s">
        <v>299</v>
      </c>
      <c r="H318" s="219">
        <v>27</v>
      </c>
      <c r="I318" s="220"/>
      <c r="J318" s="221">
        <f>ROUND(I318*H318,2)</f>
        <v>0</v>
      </c>
      <c r="K318" s="217" t="s">
        <v>176</v>
      </c>
      <c r="L318" s="47"/>
      <c r="M318" s="222" t="s">
        <v>19</v>
      </c>
      <c r="N318" s="223" t="s">
        <v>43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0.001</v>
      </c>
      <c r="T318" s="225">
        <f>S318*H318</f>
        <v>0.027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188</v>
      </c>
      <c r="AT318" s="226" t="s">
        <v>172</v>
      </c>
      <c r="AU318" s="226" t="s">
        <v>81</v>
      </c>
      <c r="AY318" s="20" t="s">
        <v>170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79</v>
      </c>
      <c r="BK318" s="227">
        <f>ROUND(I318*H318,2)</f>
        <v>0</v>
      </c>
      <c r="BL318" s="20" t="s">
        <v>188</v>
      </c>
      <c r="BM318" s="226" t="s">
        <v>404</v>
      </c>
    </row>
    <row r="319" s="2" customFormat="1">
      <c r="A319" s="41"/>
      <c r="B319" s="42"/>
      <c r="C319" s="43"/>
      <c r="D319" s="228" t="s">
        <v>179</v>
      </c>
      <c r="E319" s="43"/>
      <c r="F319" s="229" t="s">
        <v>405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179</v>
      </c>
      <c r="AU319" s="20" t="s">
        <v>81</v>
      </c>
    </row>
    <row r="320" s="13" customFormat="1">
      <c r="A320" s="13"/>
      <c r="B320" s="233"/>
      <c r="C320" s="234"/>
      <c r="D320" s="235" t="s">
        <v>181</v>
      </c>
      <c r="E320" s="236" t="s">
        <v>19</v>
      </c>
      <c r="F320" s="237" t="s">
        <v>406</v>
      </c>
      <c r="G320" s="234"/>
      <c r="H320" s="236" t="s">
        <v>19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181</v>
      </c>
      <c r="AU320" s="243" t="s">
        <v>81</v>
      </c>
      <c r="AV320" s="13" t="s">
        <v>79</v>
      </c>
      <c r="AW320" s="13" t="s">
        <v>33</v>
      </c>
      <c r="AX320" s="13" t="s">
        <v>72</v>
      </c>
      <c r="AY320" s="243" t="s">
        <v>170</v>
      </c>
    </row>
    <row r="321" s="13" customFormat="1">
      <c r="A321" s="13"/>
      <c r="B321" s="233"/>
      <c r="C321" s="234"/>
      <c r="D321" s="235" t="s">
        <v>181</v>
      </c>
      <c r="E321" s="236" t="s">
        <v>19</v>
      </c>
      <c r="F321" s="237" t="s">
        <v>237</v>
      </c>
      <c r="G321" s="234"/>
      <c r="H321" s="236" t="s">
        <v>19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181</v>
      </c>
      <c r="AU321" s="243" t="s">
        <v>81</v>
      </c>
      <c r="AV321" s="13" t="s">
        <v>79</v>
      </c>
      <c r="AW321" s="13" t="s">
        <v>33</v>
      </c>
      <c r="AX321" s="13" t="s">
        <v>72</v>
      </c>
      <c r="AY321" s="243" t="s">
        <v>170</v>
      </c>
    </row>
    <row r="322" s="13" customFormat="1">
      <c r="A322" s="13"/>
      <c r="B322" s="233"/>
      <c r="C322" s="234"/>
      <c r="D322" s="235" t="s">
        <v>181</v>
      </c>
      <c r="E322" s="236" t="s">
        <v>19</v>
      </c>
      <c r="F322" s="237" t="s">
        <v>407</v>
      </c>
      <c r="G322" s="234"/>
      <c r="H322" s="236" t="s">
        <v>19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181</v>
      </c>
      <c r="AU322" s="243" t="s">
        <v>81</v>
      </c>
      <c r="AV322" s="13" t="s">
        <v>79</v>
      </c>
      <c r="AW322" s="13" t="s">
        <v>33</v>
      </c>
      <c r="AX322" s="13" t="s">
        <v>72</v>
      </c>
      <c r="AY322" s="243" t="s">
        <v>170</v>
      </c>
    </row>
    <row r="323" s="14" customFormat="1">
      <c r="A323" s="14"/>
      <c r="B323" s="244"/>
      <c r="C323" s="245"/>
      <c r="D323" s="235" t="s">
        <v>181</v>
      </c>
      <c r="E323" s="246" t="s">
        <v>19</v>
      </c>
      <c r="F323" s="247" t="s">
        <v>230</v>
      </c>
      <c r="G323" s="245"/>
      <c r="H323" s="248">
        <v>9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181</v>
      </c>
      <c r="AU323" s="254" t="s">
        <v>81</v>
      </c>
      <c r="AV323" s="14" t="s">
        <v>81</v>
      </c>
      <c r="AW323" s="14" t="s">
        <v>33</v>
      </c>
      <c r="AX323" s="14" t="s">
        <v>72</v>
      </c>
      <c r="AY323" s="254" t="s">
        <v>170</v>
      </c>
    </row>
    <row r="324" s="13" customFormat="1">
      <c r="A324" s="13"/>
      <c r="B324" s="233"/>
      <c r="C324" s="234"/>
      <c r="D324" s="235" t="s">
        <v>181</v>
      </c>
      <c r="E324" s="236" t="s">
        <v>19</v>
      </c>
      <c r="F324" s="237" t="s">
        <v>408</v>
      </c>
      <c r="G324" s="234"/>
      <c r="H324" s="236" t="s">
        <v>19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181</v>
      </c>
      <c r="AU324" s="243" t="s">
        <v>81</v>
      </c>
      <c r="AV324" s="13" t="s">
        <v>79</v>
      </c>
      <c r="AW324" s="13" t="s">
        <v>33</v>
      </c>
      <c r="AX324" s="13" t="s">
        <v>72</v>
      </c>
      <c r="AY324" s="243" t="s">
        <v>170</v>
      </c>
    </row>
    <row r="325" s="16" customFormat="1">
      <c r="A325" s="16"/>
      <c r="B325" s="266"/>
      <c r="C325" s="267"/>
      <c r="D325" s="235" t="s">
        <v>181</v>
      </c>
      <c r="E325" s="268" t="s">
        <v>19</v>
      </c>
      <c r="F325" s="269" t="s">
        <v>409</v>
      </c>
      <c r="G325" s="267"/>
      <c r="H325" s="270">
        <v>9</v>
      </c>
      <c r="I325" s="271"/>
      <c r="J325" s="267"/>
      <c r="K325" s="267"/>
      <c r="L325" s="272"/>
      <c r="M325" s="273"/>
      <c r="N325" s="274"/>
      <c r="O325" s="274"/>
      <c r="P325" s="274"/>
      <c r="Q325" s="274"/>
      <c r="R325" s="274"/>
      <c r="S325" s="274"/>
      <c r="T325" s="275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76" t="s">
        <v>181</v>
      </c>
      <c r="AU325" s="276" t="s">
        <v>81</v>
      </c>
      <c r="AV325" s="16" t="s">
        <v>194</v>
      </c>
      <c r="AW325" s="16" t="s">
        <v>33</v>
      </c>
      <c r="AX325" s="16" t="s">
        <v>72</v>
      </c>
      <c r="AY325" s="276" t="s">
        <v>170</v>
      </c>
    </row>
    <row r="326" s="13" customFormat="1">
      <c r="A326" s="13"/>
      <c r="B326" s="233"/>
      <c r="C326" s="234"/>
      <c r="D326" s="235" t="s">
        <v>181</v>
      </c>
      <c r="E326" s="236" t="s">
        <v>19</v>
      </c>
      <c r="F326" s="237" t="s">
        <v>410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181</v>
      </c>
      <c r="AU326" s="243" t="s">
        <v>81</v>
      </c>
      <c r="AV326" s="13" t="s">
        <v>79</v>
      </c>
      <c r="AW326" s="13" t="s">
        <v>33</v>
      </c>
      <c r="AX326" s="13" t="s">
        <v>72</v>
      </c>
      <c r="AY326" s="243" t="s">
        <v>170</v>
      </c>
    </row>
    <row r="327" s="13" customFormat="1">
      <c r="A327" s="13"/>
      <c r="B327" s="233"/>
      <c r="C327" s="234"/>
      <c r="D327" s="235" t="s">
        <v>181</v>
      </c>
      <c r="E327" s="236" t="s">
        <v>19</v>
      </c>
      <c r="F327" s="237" t="s">
        <v>237</v>
      </c>
      <c r="G327" s="234"/>
      <c r="H327" s="236" t="s">
        <v>19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181</v>
      </c>
      <c r="AU327" s="243" t="s">
        <v>81</v>
      </c>
      <c r="AV327" s="13" t="s">
        <v>79</v>
      </c>
      <c r="AW327" s="13" t="s">
        <v>33</v>
      </c>
      <c r="AX327" s="13" t="s">
        <v>72</v>
      </c>
      <c r="AY327" s="243" t="s">
        <v>170</v>
      </c>
    </row>
    <row r="328" s="13" customFormat="1">
      <c r="A328" s="13"/>
      <c r="B328" s="233"/>
      <c r="C328" s="234"/>
      <c r="D328" s="235" t="s">
        <v>181</v>
      </c>
      <c r="E328" s="236" t="s">
        <v>19</v>
      </c>
      <c r="F328" s="237" t="s">
        <v>407</v>
      </c>
      <c r="G328" s="234"/>
      <c r="H328" s="236" t="s">
        <v>19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181</v>
      </c>
      <c r="AU328" s="243" t="s">
        <v>81</v>
      </c>
      <c r="AV328" s="13" t="s">
        <v>79</v>
      </c>
      <c r="AW328" s="13" t="s">
        <v>33</v>
      </c>
      <c r="AX328" s="13" t="s">
        <v>72</v>
      </c>
      <c r="AY328" s="243" t="s">
        <v>170</v>
      </c>
    </row>
    <row r="329" s="14" customFormat="1">
      <c r="A329" s="14"/>
      <c r="B329" s="244"/>
      <c r="C329" s="245"/>
      <c r="D329" s="235" t="s">
        <v>181</v>
      </c>
      <c r="E329" s="246" t="s">
        <v>19</v>
      </c>
      <c r="F329" s="247" t="s">
        <v>310</v>
      </c>
      <c r="G329" s="245"/>
      <c r="H329" s="248">
        <v>18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181</v>
      </c>
      <c r="AU329" s="254" t="s">
        <v>81</v>
      </c>
      <c r="AV329" s="14" t="s">
        <v>81</v>
      </c>
      <c r="AW329" s="14" t="s">
        <v>33</v>
      </c>
      <c r="AX329" s="14" t="s">
        <v>72</v>
      </c>
      <c r="AY329" s="254" t="s">
        <v>170</v>
      </c>
    </row>
    <row r="330" s="13" customFormat="1">
      <c r="A330" s="13"/>
      <c r="B330" s="233"/>
      <c r="C330" s="234"/>
      <c r="D330" s="235" t="s">
        <v>181</v>
      </c>
      <c r="E330" s="236" t="s">
        <v>19</v>
      </c>
      <c r="F330" s="237" t="s">
        <v>237</v>
      </c>
      <c r="G330" s="234"/>
      <c r="H330" s="236" t="s">
        <v>19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181</v>
      </c>
      <c r="AU330" s="243" t="s">
        <v>81</v>
      </c>
      <c r="AV330" s="13" t="s">
        <v>79</v>
      </c>
      <c r="AW330" s="13" t="s">
        <v>33</v>
      </c>
      <c r="AX330" s="13" t="s">
        <v>72</v>
      </c>
      <c r="AY330" s="243" t="s">
        <v>170</v>
      </c>
    </row>
    <row r="331" s="16" customFormat="1">
      <c r="A331" s="16"/>
      <c r="B331" s="266"/>
      <c r="C331" s="267"/>
      <c r="D331" s="235" t="s">
        <v>181</v>
      </c>
      <c r="E331" s="268" t="s">
        <v>19</v>
      </c>
      <c r="F331" s="269" t="s">
        <v>409</v>
      </c>
      <c r="G331" s="267"/>
      <c r="H331" s="270">
        <v>18</v>
      </c>
      <c r="I331" s="271"/>
      <c r="J331" s="267"/>
      <c r="K331" s="267"/>
      <c r="L331" s="272"/>
      <c r="M331" s="273"/>
      <c r="N331" s="274"/>
      <c r="O331" s="274"/>
      <c r="P331" s="274"/>
      <c r="Q331" s="274"/>
      <c r="R331" s="274"/>
      <c r="S331" s="274"/>
      <c r="T331" s="275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76" t="s">
        <v>181</v>
      </c>
      <c r="AU331" s="276" t="s">
        <v>81</v>
      </c>
      <c r="AV331" s="16" t="s">
        <v>194</v>
      </c>
      <c r="AW331" s="16" t="s">
        <v>33</v>
      </c>
      <c r="AX331" s="16" t="s">
        <v>72</v>
      </c>
      <c r="AY331" s="276" t="s">
        <v>170</v>
      </c>
    </row>
    <row r="332" s="15" customFormat="1">
      <c r="A332" s="15"/>
      <c r="B332" s="255"/>
      <c r="C332" s="256"/>
      <c r="D332" s="235" t="s">
        <v>181</v>
      </c>
      <c r="E332" s="257" t="s">
        <v>19</v>
      </c>
      <c r="F332" s="258" t="s">
        <v>187</v>
      </c>
      <c r="G332" s="256"/>
      <c r="H332" s="259">
        <v>27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5" t="s">
        <v>181</v>
      </c>
      <c r="AU332" s="265" t="s">
        <v>81</v>
      </c>
      <c r="AV332" s="15" t="s">
        <v>177</v>
      </c>
      <c r="AW332" s="15" t="s">
        <v>33</v>
      </c>
      <c r="AX332" s="15" t="s">
        <v>79</v>
      </c>
      <c r="AY332" s="265" t="s">
        <v>170</v>
      </c>
    </row>
    <row r="333" s="12" customFormat="1" ht="22.8" customHeight="1">
      <c r="A333" s="12"/>
      <c r="B333" s="199"/>
      <c r="C333" s="200"/>
      <c r="D333" s="201" t="s">
        <v>71</v>
      </c>
      <c r="E333" s="213" t="s">
        <v>411</v>
      </c>
      <c r="F333" s="213" t="s">
        <v>412</v>
      </c>
      <c r="G333" s="200"/>
      <c r="H333" s="200"/>
      <c r="I333" s="203"/>
      <c r="J333" s="214">
        <f>BK333</f>
        <v>0</v>
      </c>
      <c r="K333" s="200"/>
      <c r="L333" s="205"/>
      <c r="M333" s="206"/>
      <c r="N333" s="207"/>
      <c r="O333" s="207"/>
      <c r="P333" s="208">
        <f>SUM(P334:P348)</f>
        <v>0</v>
      </c>
      <c r="Q333" s="207"/>
      <c r="R333" s="208">
        <f>SUM(R334:R348)</f>
        <v>0</v>
      </c>
      <c r="S333" s="207"/>
      <c r="T333" s="209">
        <f>SUM(T334:T348)</f>
        <v>0.00060000000000000006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0" t="s">
        <v>81</v>
      </c>
      <c r="AT333" s="211" t="s">
        <v>71</v>
      </c>
      <c r="AU333" s="211" t="s">
        <v>79</v>
      </c>
      <c r="AY333" s="210" t="s">
        <v>170</v>
      </c>
      <c r="BK333" s="212">
        <f>SUM(BK334:BK348)</f>
        <v>0</v>
      </c>
    </row>
    <row r="334" s="2" customFormat="1" ht="16.5" customHeight="1">
      <c r="A334" s="41"/>
      <c r="B334" s="42"/>
      <c r="C334" s="215" t="s">
        <v>413</v>
      </c>
      <c r="D334" s="215" t="s">
        <v>172</v>
      </c>
      <c r="E334" s="216" t="s">
        <v>414</v>
      </c>
      <c r="F334" s="217" t="s">
        <v>347</v>
      </c>
      <c r="G334" s="218" t="s">
        <v>299</v>
      </c>
      <c r="H334" s="219">
        <v>3</v>
      </c>
      <c r="I334" s="220"/>
      <c r="J334" s="221">
        <f>ROUND(I334*H334,2)</f>
        <v>0</v>
      </c>
      <c r="K334" s="217" t="s">
        <v>176</v>
      </c>
      <c r="L334" s="47"/>
      <c r="M334" s="222" t="s">
        <v>19</v>
      </c>
      <c r="N334" s="223" t="s">
        <v>43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0.00020000000000000001</v>
      </c>
      <c r="T334" s="225">
        <f>S334*H334</f>
        <v>0.00060000000000000006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188</v>
      </c>
      <c r="AT334" s="226" t="s">
        <v>172</v>
      </c>
      <c r="AU334" s="226" t="s">
        <v>81</v>
      </c>
      <c r="AY334" s="20" t="s">
        <v>170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79</v>
      </c>
      <c r="BK334" s="227">
        <f>ROUND(I334*H334,2)</f>
        <v>0</v>
      </c>
      <c r="BL334" s="20" t="s">
        <v>188</v>
      </c>
      <c r="BM334" s="226" t="s">
        <v>415</v>
      </c>
    </row>
    <row r="335" s="2" customFormat="1">
      <c r="A335" s="41"/>
      <c r="B335" s="42"/>
      <c r="C335" s="43"/>
      <c r="D335" s="228" t="s">
        <v>179</v>
      </c>
      <c r="E335" s="43"/>
      <c r="F335" s="229" t="s">
        <v>416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179</v>
      </c>
      <c r="AU335" s="20" t="s">
        <v>81</v>
      </c>
    </row>
    <row r="336" s="13" customFormat="1">
      <c r="A336" s="13"/>
      <c r="B336" s="233"/>
      <c r="C336" s="234"/>
      <c r="D336" s="235" t="s">
        <v>181</v>
      </c>
      <c r="E336" s="236" t="s">
        <v>19</v>
      </c>
      <c r="F336" s="237" t="s">
        <v>417</v>
      </c>
      <c r="G336" s="234"/>
      <c r="H336" s="236" t="s">
        <v>19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181</v>
      </c>
      <c r="AU336" s="243" t="s">
        <v>81</v>
      </c>
      <c r="AV336" s="13" t="s">
        <v>79</v>
      </c>
      <c r="AW336" s="13" t="s">
        <v>33</v>
      </c>
      <c r="AX336" s="13" t="s">
        <v>72</v>
      </c>
      <c r="AY336" s="243" t="s">
        <v>170</v>
      </c>
    </row>
    <row r="337" s="13" customFormat="1">
      <c r="A337" s="13"/>
      <c r="B337" s="233"/>
      <c r="C337" s="234"/>
      <c r="D337" s="235" t="s">
        <v>181</v>
      </c>
      <c r="E337" s="236" t="s">
        <v>19</v>
      </c>
      <c r="F337" s="237" t="s">
        <v>237</v>
      </c>
      <c r="G337" s="234"/>
      <c r="H337" s="236" t="s">
        <v>19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181</v>
      </c>
      <c r="AU337" s="243" t="s">
        <v>81</v>
      </c>
      <c r="AV337" s="13" t="s">
        <v>79</v>
      </c>
      <c r="AW337" s="13" t="s">
        <v>33</v>
      </c>
      <c r="AX337" s="13" t="s">
        <v>72</v>
      </c>
      <c r="AY337" s="243" t="s">
        <v>170</v>
      </c>
    </row>
    <row r="338" s="13" customFormat="1">
      <c r="A338" s="13"/>
      <c r="B338" s="233"/>
      <c r="C338" s="234"/>
      <c r="D338" s="235" t="s">
        <v>181</v>
      </c>
      <c r="E338" s="236" t="s">
        <v>19</v>
      </c>
      <c r="F338" s="237" t="s">
        <v>418</v>
      </c>
      <c r="G338" s="234"/>
      <c r="H338" s="236" t="s">
        <v>19</v>
      </c>
      <c r="I338" s="238"/>
      <c r="J338" s="234"/>
      <c r="K338" s="234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181</v>
      </c>
      <c r="AU338" s="243" t="s">
        <v>81</v>
      </c>
      <c r="AV338" s="13" t="s">
        <v>79</v>
      </c>
      <c r="AW338" s="13" t="s">
        <v>33</v>
      </c>
      <c r="AX338" s="13" t="s">
        <v>72</v>
      </c>
      <c r="AY338" s="243" t="s">
        <v>170</v>
      </c>
    </row>
    <row r="339" s="14" customFormat="1">
      <c r="A339" s="14"/>
      <c r="B339" s="244"/>
      <c r="C339" s="245"/>
      <c r="D339" s="235" t="s">
        <v>181</v>
      </c>
      <c r="E339" s="246" t="s">
        <v>19</v>
      </c>
      <c r="F339" s="247" t="s">
        <v>79</v>
      </c>
      <c r="G339" s="245"/>
      <c r="H339" s="248">
        <v>1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181</v>
      </c>
      <c r="AU339" s="254" t="s">
        <v>81</v>
      </c>
      <c r="AV339" s="14" t="s">
        <v>81</v>
      </c>
      <c r="AW339" s="14" t="s">
        <v>33</v>
      </c>
      <c r="AX339" s="14" t="s">
        <v>72</v>
      </c>
      <c r="AY339" s="254" t="s">
        <v>170</v>
      </c>
    </row>
    <row r="340" s="13" customFormat="1">
      <c r="A340" s="13"/>
      <c r="B340" s="233"/>
      <c r="C340" s="234"/>
      <c r="D340" s="235" t="s">
        <v>181</v>
      </c>
      <c r="E340" s="236" t="s">
        <v>19</v>
      </c>
      <c r="F340" s="237" t="s">
        <v>408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181</v>
      </c>
      <c r="AU340" s="243" t="s">
        <v>81</v>
      </c>
      <c r="AV340" s="13" t="s">
        <v>79</v>
      </c>
      <c r="AW340" s="13" t="s">
        <v>33</v>
      </c>
      <c r="AX340" s="13" t="s">
        <v>72</v>
      </c>
      <c r="AY340" s="243" t="s">
        <v>170</v>
      </c>
    </row>
    <row r="341" s="16" customFormat="1">
      <c r="A341" s="16"/>
      <c r="B341" s="266"/>
      <c r="C341" s="267"/>
      <c r="D341" s="235" t="s">
        <v>181</v>
      </c>
      <c r="E341" s="268" t="s">
        <v>19</v>
      </c>
      <c r="F341" s="269" t="s">
        <v>409</v>
      </c>
      <c r="G341" s="267"/>
      <c r="H341" s="270">
        <v>1</v>
      </c>
      <c r="I341" s="271"/>
      <c r="J341" s="267"/>
      <c r="K341" s="267"/>
      <c r="L341" s="272"/>
      <c r="M341" s="273"/>
      <c r="N341" s="274"/>
      <c r="O341" s="274"/>
      <c r="P341" s="274"/>
      <c r="Q341" s="274"/>
      <c r="R341" s="274"/>
      <c r="S341" s="274"/>
      <c r="T341" s="275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76" t="s">
        <v>181</v>
      </c>
      <c r="AU341" s="276" t="s">
        <v>81</v>
      </c>
      <c r="AV341" s="16" t="s">
        <v>194</v>
      </c>
      <c r="AW341" s="16" t="s">
        <v>33</v>
      </c>
      <c r="AX341" s="16" t="s">
        <v>72</v>
      </c>
      <c r="AY341" s="276" t="s">
        <v>170</v>
      </c>
    </row>
    <row r="342" s="13" customFormat="1">
      <c r="A342" s="13"/>
      <c r="B342" s="233"/>
      <c r="C342" s="234"/>
      <c r="D342" s="235" t="s">
        <v>181</v>
      </c>
      <c r="E342" s="236" t="s">
        <v>19</v>
      </c>
      <c r="F342" s="237" t="s">
        <v>419</v>
      </c>
      <c r="G342" s="234"/>
      <c r="H342" s="236" t="s">
        <v>19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181</v>
      </c>
      <c r="AU342" s="243" t="s">
        <v>81</v>
      </c>
      <c r="AV342" s="13" t="s">
        <v>79</v>
      </c>
      <c r="AW342" s="13" t="s">
        <v>33</v>
      </c>
      <c r="AX342" s="13" t="s">
        <v>72</v>
      </c>
      <c r="AY342" s="243" t="s">
        <v>170</v>
      </c>
    </row>
    <row r="343" s="13" customFormat="1">
      <c r="A343" s="13"/>
      <c r="B343" s="233"/>
      <c r="C343" s="234"/>
      <c r="D343" s="235" t="s">
        <v>181</v>
      </c>
      <c r="E343" s="236" t="s">
        <v>19</v>
      </c>
      <c r="F343" s="237" t="s">
        <v>237</v>
      </c>
      <c r="G343" s="234"/>
      <c r="H343" s="236" t="s">
        <v>19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181</v>
      </c>
      <c r="AU343" s="243" t="s">
        <v>81</v>
      </c>
      <c r="AV343" s="13" t="s">
        <v>79</v>
      </c>
      <c r="AW343" s="13" t="s">
        <v>33</v>
      </c>
      <c r="AX343" s="13" t="s">
        <v>72</v>
      </c>
      <c r="AY343" s="243" t="s">
        <v>170</v>
      </c>
    </row>
    <row r="344" s="13" customFormat="1">
      <c r="A344" s="13"/>
      <c r="B344" s="233"/>
      <c r="C344" s="234"/>
      <c r="D344" s="235" t="s">
        <v>181</v>
      </c>
      <c r="E344" s="236" t="s">
        <v>19</v>
      </c>
      <c r="F344" s="237" t="s">
        <v>418</v>
      </c>
      <c r="G344" s="234"/>
      <c r="H344" s="236" t="s">
        <v>19</v>
      </c>
      <c r="I344" s="238"/>
      <c r="J344" s="234"/>
      <c r="K344" s="234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181</v>
      </c>
      <c r="AU344" s="243" t="s">
        <v>81</v>
      </c>
      <c r="AV344" s="13" t="s">
        <v>79</v>
      </c>
      <c r="AW344" s="13" t="s">
        <v>33</v>
      </c>
      <c r="AX344" s="13" t="s">
        <v>72</v>
      </c>
      <c r="AY344" s="243" t="s">
        <v>170</v>
      </c>
    </row>
    <row r="345" s="14" customFormat="1">
      <c r="A345" s="14"/>
      <c r="B345" s="244"/>
      <c r="C345" s="245"/>
      <c r="D345" s="235" t="s">
        <v>181</v>
      </c>
      <c r="E345" s="246" t="s">
        <v>19</v>
      </c>
      <c r="F345" s="247" t="s">
        <v>81</v>
      </c>
      <c r="G345" s="245"/>
      <c r="H345" s="248">
        <v>2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181</v>
      </c>
      <c r="AU345" s="254" t="s">
        <v>81</v>
      </c>
      <c r="AV345" s="14" t="s">
        <v>81</v>
      </c>
      <c r="AW345" s="14" t="s">
        <v>33</v>
      </c>
      <c r="AX345" s="14" t="s">
        <v>72</v>
      </c>
      <c r="AY345" s="254" t="s">
        <v>170</v>
      </c>
    </row>
    <row r="346" s="13" customFormat="1">
      <c r="A346" s="13"/>
      <c r="B346" s="233"/>
      <c r="C346" s="234"/>
      <c r="D346" s="235" t="s">
        <v>181</v>
      </c>
      <c r="E346" s="236" t="s">
        <v>19</v>
      </c>
      <c r="F346" s="237" t="s">
        <v>237</v>
      </c>
      <c r="G346" s="234"/>
      <c r="H346" s="236" t="s">
        <v>19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181</v>
      </c>
      <c r="AU346" s="243" t="s">
        <v>81</v>
      </c>
      <c r="AV346" s="13" t="s">
        <v>79</v>
      </c>
      <c r="AW346" s="13" t="s">
        <v>33</v>
      </c>
      <c r="AX346" s="13" t="s">
        <v>72</v>
      </c>
      <c r="AY346" s="243" t="s">
        <v>170</v>
      </c>
    </row>
    <row r="347" s="16" customFormat="1">
      <c r="A347" s="16"/>
      <c r="B347" s="266"/>
      <c r="C347" s="267"/>
      <c r="D347" s="235" t="s">
        <v>181</v>
      </c>
      <c r="E347" s="268" t="s">
        <v>19</v>
      </c>
      <c r="F347" s="269" t="s">
        <v>409</v>
      </c>
      <c r="G347" s="267"/>
      <c r="H347" s="270">
        <v>2</v>
      </c>
      <c r="I347" s="271"/>
      <c r="J347" s="267"/>
      <c r="K347" s="267"/>
      <c r="L347" s="272"/>
      <c r="M347" s="273"/>
      <c r="N347" s="274"/>
      <c r="O347" s="274"/>
      <c r="P347" s="274"/>
      <c r="Q347" s="274"/>
      <c r="R347" s="274"/>
      <c r="S347" s="274"/>
      <c r="T347" s="275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76" t="s">
        <v>181</v>
      </c>
      <c r="AU347" s="276" t="s">
        <v>81</v>
      </c>
      <c r="AV347" s="16" t="s">
        <v>194</v>
      </c>
      <c r="AW347" s="16" t="s">
        <v>33</v>
      </c>
      <c r="AX347" s="16" t="s">
        <v>72</v>
      </c>
      <c r="AY347" s="276" t="s">
        <v>170</v>
      </c>
    </row>
    <row r="348" s="15" customFormat="1">
      <c r="A348" s="15"/>
      <c r="B348" s="255"/>
      <c r="C348" s="256"/>
      <c r="D348" s="235" t="s">
        <v>181</v>
      </c>
      <c r="E348" s="257" t="s">
        <v>19</v>
      </c>
      <c r="F348" s="258" t="s">
        <v>187</v>
      </c>
      <c r="G348" s="256"/>
      <c r="H348" s="259">
        <v>3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5" t="s">
        <v>181</v>
      </c>
      <c r="AU348" s="265" t="s">
        <v>81</v>
      </c>
      <c r="AV348" s="15" t="s">
        <v>177</v>
      </c>
      <c r="AW348" s="15" t="s">
        <v>33</v>
      </c>
      <c r="AX348" s="15" t="s">
        <v>79</v>
      </c>
      <c r="AY348" s="265" t="s">
        <v>170</v>
      </c>
    </row>
    <row r="349" s="12" customFormat="1" ht="22.8" customHeight="1">
      <c r="A349" s="12"/>
      <c r="B349" s="199"/>
      <c r="C349" s="200"/>
      <c r="D349" s="201" t="s">
        <v>71</v>
      </c>
      <c r="E349" s="213" t="s">
        <v>420</v>
      </c>
      <c r="F349" s="213" t="s">
        <v>421</v>
      </c>
      <c r="G349" s="200"/>
      <c r="H349" s="200"/>
      <c r="I349" s="203"/>
      <c r="J349" s="214">
        <f>BK349</f>
        <v>0</v>
      </c>
      <c r="K349" s="200"/>
      <c r="L349" s="205"/>
      <c r="M349" s="206"/>
      <c r="N349" s="207"/>
      <c r="O349" s="207"/>
      <c r="P349" s="208">
        <f>SUM(P350:P357)</f>
        <v>0</v>
      </c>
      <c r="Q349" s="207"/>
      <c r="R349" s="208">
        <f>SUM(R350:R357)</f>
        <v>0</v>
      </c>
      <c r="S349" s="207"/>
      <c r="T349" s="209">
        <f>SUM(T350:T357)</f>
        <v>0.36856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0" t="s">
        <v>81</v>
      </c>
      <c r="AT349" s="211" t="s">
        <v>71</v>
      </c>
      <c r="AU349" s="211" t="s">
        <v>79</v>
      </c>
      <c r="AY349" s="210" t="s">
        <v>170</v>
      </c>
      <c r="BK349" s="212">
        <f>SUM(BK350:BK357)</f>
        <v>0</v>
      </c>
    </row>
    <row r="350" s="2" customFormat="1" ht="16.5" customHeight="1">
      <c r="A350" s="41"/>
      <c r="B350" s="42"/>
      <c r="C350" s="215" t="s">
        <v>422</v>
      </c>
      <c r="D350" s="215" t="s">
        <v>172</v>
      </c>
      <c r="E350" s="216" t="s">
        <v>423</v>
      </c>
      <c r="F350" s="217" t="s">
        <v>363</v>
      </c>
      <c r="G350" s="218" t="s">
        <v>233</v>
      </c>
      <c r="H350" s="219">
        <v>10.84</v>
      </c>
      <c r="I350" s="220"/>
      <c r="J350" s="221">
        <f>ROUND(I350*H350,2)</f>
        <v>0</v>
      </c>
      <c r="K350" s="217" t="s">
        <v>176</v>
      </c>
      <c r="L350" s="47"/>
      <c r="M350" s="222" t="s">
        <v>19</v>
      </c>
      <c r="N350" s="223" t="s">
        <v>43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0.034000000000000002</v>
      </c>
      <c r="T350" s="225">
        <f>S350*H350</f>
        <v>0.36856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188</v>
      </c>
      <c r="AT350" s="226" t="s">
        <v>172</v>
      </c>
      <c r="AU350" s="226" t="s">
        <v>81</v>
      </c>
      <c r="AY350" s="20" t="s">
        <v>170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79</v>
      </c>
      <c r="BK350" s="227">
        <f>ROUND(I350*H350,2)</f>
        <v>0</v>
      </c>
      <c r="BL350" s="20" t="s">
        <v>188</v>
      </c>
      <c r="BM350" s="226" t="s">
        <v>424</v>
      </c>
    </row>
    <row r="351" s="2" customFormat="1">
      <c r="A351" s="41"/>
      <c r="B351" s="42"/>
      <c r="C351" s="43"/>
      <c r="D351" s="228" t="s">
        <v>179</v>
      </c>
      <c r="E351" s="43"/>
      <c r="F351" s="229" t="s">
        <v>425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179</v>
      </c>
      <c r="AU351" s="20" t="s">
        <v>81</v>
      </c>
    </row>
    <row r="352" s="13" customFormat="1">
      <c r="A352" s="13"/>
      <c r="B352" s="233"/>
      <c r="C352" s="234"/>
      <c r="D352" s="235" t="s">
        <v>181</v>
      </c>
      <c r="E352" s="236" t="s">
        <v>19</v>
      </c>
      <c r="F352" s="237" t="s">
        <v>281</v>
      </c>
      <c r="G352" s="234"/>
      <c r="H352" s="236" t="s">
        <v>19</v>
      </c>
      <c r="I352" s="238"/>
      <c r="J352" s="234"/>
      <c r="K352" s="234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181</v>
      </c>
      <c r="AU352" s="243" t="s">
        <v>81</v>
      </c>
      <c r="AV352" s="13" t="s">
        <v>79</v>
      </c>
      <c r="AW352" s="13" t="s">
        <v>33</v>
      </c>
      <c r="AX352" s="13" t="s">
        <v>72</v>
      </c>
      <c r="AY352" s="243" t="s">
        <v>170</v>
      </c>
    </row>
    <row r="353" s="13" customFormat="1">
      <c r="A353" s="13"/>
      <c r="B353" s="233"/>
      <c r="C353" s="234"/>
      <c r="D353" s="235" t="s">
        <v>181</v>
      </c>
      <c r="E353" s="236" t="s">
        <v>19</v>
      </c>
      <c r="F353" s="237" t="s">
        <v>237</v>
      </c>
      <c r="G353" s="234"/>
      <c r="H353" s="236" t="s">
        <v>19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181</v>
      </c>
      <c r="AU353" s="243" t="s">
        <v>81</v>
      </c>
      <c r="AV353" s="13" t="s">
        <v>79</v>
      </c>
      <c r="AW353" s="13" t="s">
        <v>33</v>
      </c>
      <c r="AX353" s="13" t="s">
        <v>72</v>
      </c>
      <c r="AY353" s="243" t="s">
        <v>170</v>
      </c>
    </row>
    <row r="354" s="13" customFormat="1">
      <c r="A354" s="13"/>
      <c r="B354" s="233"/>
      <c r="C354" s="234"/>
      <c r="D354" s="235" t="s">
        <v>181</v>
      </c>
      <c r="E354" s="236" t="s">
        <v>19</v>
      </c>
      <c r="F354" s="237" t="s">
        <v>282</v>
      </c>
      <c r="G354" s="234"/>
      <c r="H354" s="236" t="s">
        <v>19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181</v>
      </c>
      <c r="AU354" s="243" t="s">
        <v>81</v>
      </c>
      <c r="AV354" s="13" t="s">
        <v>79</v>
      </c>
      <c r="AW354" s="13" t="s">
        <v>33</v>
      </c>
      <c r="AX354" s="13" t="s">
        <v>72</v>
      </c>
      <c r="AY354" s="243" t="s">
        <v>170</v>
      </c>
    </row>
    <row r="355" s="14" customFormat="1">
      <c r="A355" s="14"/>
      <c r="B355" s="244"/>
      <c r="C355" s="245"/>
      <c r="D355" s="235" t="s">
        <v>181</v>
      </c>
      <c r="E355" s="246" t="s">
        <v>19</v>
      </c>
      <c r="F355" s="247" t="s">
        <v>283</v>
      </c>
      <c r="G355" s="245"/>
      <c r="H355" s="248">
        <v>7.0679999999999996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181</v>
      </c>
      <c r="AU355" s="254" t="s">
        <v>81</v>
      </c>
      <c r="AV355" s="14" t="s">
        <v>81</v>
      </c>
      <c r="AW355" s="14" t="s">
        <v>33</v>
      </c>
      <c r="AX355" s="14" t="s">
        <v>72</v>
      </c>
      <c r="AY355" s="254" t="s">
        <v>170</v>
      </c>
    </row>
    <row r="356" s="14" customFormat="1">
      <c r="A356" s="14"/>
      <c r="B356" s="244"/>
      <c r="C356" s="245"/>
      <c r="D356" s="235" t="s">
        <v>181</v>
      </c>
      <c r="E356" s="246" t="s">
        <v>19</v>
      </c>
      <c r="F356" s="247" t="s">
        <v>284</v>
      </c>
      <c r="G356" s="245"/>
      <c r="H356" s="248">
        <v>3.7719999999999998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181</v>
      </c>
      <c r="AU356" s="254" t="s">
        <v>81</v>
      </c>
      <c r="AV356" s="14" t="s">
        <v>81</v>
      </c>
      <c r="AW356" s="14" t="s">
        <v>33</v>
      </c>
      <c r="AX356" s="14" t="s">
        <v>72</v>
      </c>
      <c r="AY356" s="254" t="s">
        <v>170</v>
      </c>
    </row>
    <row r="357" s="15" customFormat="1">
      <c r="A357" s="15"/>
      <c r="B357" s="255"/>
      <c r="C357" s="256"/>
      <c r="D357" s="235" t="s">
        <v>181</v>
      </c>
      <c r="E357" s="257" t="s">
        <v>19</v>
      </c>
      <c r="F357" s="258" t="s">
        <v>187</v>
      </c>
      <c r="G357" s="256"/>
      <c r="H357" s="259">
        <v>10.84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5" t="s">
        <v>181</v>
      </c>
      <c r="AU357" s="265" t="s">
        <v>81</v>
      </c>
      <c r="AV357" s="15" t="s">
        <v>177</v>
      </c>
      <c r="AW357" s="15" t="s">
        <v>33</v>
      </c>
      <c r="AX357" s="15" t="s">
        <v>79</v>
      </c>
      <c r="AY357" s="265" t="s">
        <v>170</v>
      </c>
    </row>
    <row r="358" s="12" customFormat="1" ht="22.8" customHeight="1">
      <c r="A358" s="12"/>
      <c r="B358" s="199"/>
      <c r="C358" s="200"/>
      <c r="D358" s="201" t="s">
        <v>71</v>
      </c>
      <c r="E358" s="213" t="s">
        <v>426</v>
      </c>
      <c r="F358" s="213" t="s">
        <v>427</v>
      </c>
      <c r="G358" s="200"/>
      <c r="H358" s="200"/>
      <c r="I358" s="203"/>
      <c r="J358" s="214">
        <f>BK358</f>
        <v>0</v>
      </c>
      <c r="K358" s="200"/>
      <c r="L358" s="205"/>
      <c r="M358" s="206"/>
      <c r="N358" s="207"/>
      <c r="O358" s="207"/>
      <c r="P358" s="208">
        <f>SUM(P359:P390)</f>
        <v>0</v>
      </c>
      <c r="Q358" s="207"/>
      <c r="R358" s="208">
        <f>SUM(R359:R390)</f>
        <v>0</v>
      </c>
      <c r="S358" s="207"/>
      <c r="T358" s="209">
        <f>SUM(T359:T390)</f>
        <v>0.82352000000000003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0" t="s">
        <v>81</v>
      </c>
      <c r="AT358" s="211" t="s">
        <v>71</v>
      </c>
      <c r="AU358" s="211" t="s">
        <v>79</v>
      </c>
      <c r="AY358" s="210" t="s">
        <v>170</v>
      </c>
      <c r="BK358" s="212">
        <f>SUM(BK359:BK390)</f>
        <v>0</v>
      </c>
    </row>
    <row r="359" s="2" customFormat="1" ht="16.5" customHeight="1">
      <c r="A359" s="41"/>
      <c r="B359" s="42"/>
      <c r="C359" s="215" t="s">
        <v>428</v>
      </c>
      <c r="D359" s="215" t="s">
        <v>172</v>
      </c>
      <c r="E359" s="216" t="s">
        <v>429</v>
      </c>
      <c r="F359" s="217" t="s">
        <v>365</v>
      </c>
      <c r="G359" s="218" t="s">
        <v>288</v>
      </c>
      <c r="H359" s="219">
        <v>1.5</v>
      </c>
      <c r="I359" s="220"/>
      <c r="J359" s="221">
        <f>ROUND(I359*H359,2)</f>
        <v>0</v>
      </c>
      <c r="K359" s="217" t="s">
        <v>176</v>
      </c>
      <c r="L359" s="47"/>
      <c r="M359" s="222" t="s">
        <v>19</v>
      </c>
      <c r="N359" s="223" t="s">
        <v>43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0.11248</v>
      </c>
      <c r="T359" s="225">
        <f>S359*H359</f>
        <v>0.16871999999999998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188</v>
      </c>
      <c r="AT359" s="226" t="s">
        <v>172</v>
      </c>
      <c r="AU359" s="226" t="s">
        <v>81</v>
      </c>
      <c r="AY359" s="20" t="s">
        <v>170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79</v>
      </c>
      <c r="BK359" s="227">
        <f>ROUND(I359*H359,2)</f>
        <v>0</v>
      </c>
      <c r="BL359" s="20" t="s">
        <v>188</v>
      </c>
      <c r="BM359" s="226" t="s">
        <v>430</v>
      </c>
    </row>
    <row r="360" s="2" customFormat="1">
      <c r="A360" s="41"/>
      <c r="B360" s="42"/>
      <c r="C360" s="43"/>
      <c r="D360" s="228" t="s">
        <v>179</v>
      </c>
      <c r="E360" s="43"/>
      <c r="F360" s="229" t="s">
        <v>431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179</v>
      </c>
      <c r="AU360" s="20" t="s">
        <v>81</v>
      </c>
    </row>
    <row r="361" s="13" customFormat="1">
      <c r="A361" s="13"/>
      <c r="B361" s="233"/>
      <c r="C361" s="234"/>
      <c r="D361" s="235" t="s">
        <v>181</v>
      </c>
      <c r="E361" s="236" t="s">
        <v>19</v>
      </c>
      <c r="F361" s="237" t="s">
        <v>432</v>
      </c>
      <c r="G361" s="234"/>
      <c r="H361" s="236" t="s">
        <v>19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181</v>
      </c>
      <c r="AU361" s="243" t="s">
        <v>81</v>
      </c>
      <c r="AV361" s="13" t="s">
        <v>79</v>
      </c>
      <c r="AW361" s="13" t="s">
        <v>33</v>
      </c>
      <c r="AX361" s="13" t="s">
        <v>72</v>
      </c>
      <c r="AY361" s="243" t="s">
        <v>170</v>
      </c>
    </row>
    <row r="362" s="13" customFormat="1">
      <c r="A362" s="13"/>
      <c r="B362" s="233"/>
      <c r="C362" s="234"/>
      <c r="D362" s="235" t="s">
        <v>181</v>
      </c>
      <c r="E362" s="236" t="s">
        <v>19</v>
      </c>
      <c r="F362" s="237" t="s">
        <v>258</v>
      </c>
      <c r="G362" s="234"/>
      <c r="H362" s="236" t="s">
        <v>19</v>
      </c>
      <c r="I362" s="238"/>
      <c r="J362" s="234"/>
      <c r="K362" s="234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181</v>
      </c>
      <c r="AU362" s="243" t="s">
        <v>81</v>
      </c>
      <c r="AV362" s="13" t="s">
        <v>79</v>
      </c>
      <c r="AW362" s="13" t="s">
        <v>33</v>
      </c>
      <c r="AX362" s="13" t="s">
        <v>72</v>
      </c>
      <c r="AY362" s="243" t="s">
        <v>170</v>
      </c>
    </row>
    <row r="363" s="13" customFormat="1">
      <c r="A363" s="13"/>
      <c r="B363" s="233"/>
      <c r="C363" s="234"/>
      <c r="D363" s="235" t="s">
        <v>181</v>
      </c>
      <c r="E363" s="236" t="s">
        <v>19</v>
      </c>
      <c r="F363" s="237" t="s">
        <v>433</v>
      </c>
      <c r="G363" s="234"/>
      <c r="H363" s="236" t="s">
        <v>19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181</v>
      </c>
      <c r="AU363" s="243" t="s">
        <v>81</v>
      </c>
      <c r="AV363" s="13" t="s">
        <v>79</v>
      </c>
      <c r="AW363" s="13" t="s">
        <v>33</v>
      </c>
      <c r="AX363" s="13" t="s">
        <v>72</v>
      </c>
      <c r="AY363" s="243" t="s">
        <v>170</v>
      </c>
    </row>
    <row r="364" s="14" customFormat="1">
      <c r="A364" s="14"/>
      <c r="B364" s="244"/>
      <c r="C364" s="245"/>
      <c r="D364" s="235" t="s">
        <v>181</v>
      </c>
      <c r="E364" s="246" t="s">
        <v>19</v>
      </c>
      <c r="F364" s="247" t="s">
        <v>434</v>
      </c>
      <c r="G364" s="245"/>
      <c r="H364" s="248">
        <v>1.5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181</v>
      </c>
      <c r="AU364" s="254" t="s">
        <v>81</v>
      </c>
      <c r="AV364" s="14" t="s">
        <v>81</v>
      </c>
      <c r="AW364" s="14" t="s">
        <v>33</v>
      </c>
      <c r="AX364" s="14" t="s">
        <v>72</v>
      </c>
      <c r="AY364" s="254" t="s">
        <v>170</v>
      </c>
    </row>
    <row r="365" s="13" customFormat="1">
      <c r="A365" s="13"/>
      <c r="B365" s="233"/>
      <c r="C365" s="234"/>
      <c r="D365" s="235" t="s">
        <v>181</v>
      </c>
      <c r="E365" s="236" t="s">
        <v>19</v>
      </c>
      <c r="F365" s="237" t="s">
        <v>237</v>
      </c>
      <c r="G365" s="234"/>
      <c r="H365" s="236" t="s">
        <v>19</v>
      </c>
      <c r="I365" s="238"/>
      <c r="J365" s="234"/>
      <c r="K365" s="234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181</v>
      </c>
      <c r="AU365" s="243" t="s">
        <v>81</v>
      </c>
      <c r="AV365" s="13" t="s">
        <v>79</v>
      </c>
      <c r="AW365" s="13" t="s">
        <v>33</v>
      </c>
      <c r="AX365" s="13" t="s">
        <v>72</v>
      </c>
      <c r="AY365" s="243" t="s">
        <v>170</v>
      </c>
    </row>
    <row r="366" s="15" customFormat="1">
      <c r="A366" s="15"/>
      <c r="B366" s="255"/>
      <c r="C366" s="256"/>
      <c r="D366" s="235" t="s">
        <v>181</v>
      </c>
      <c r="E366" s="257" t="s">
        <v>19</v>
      </c>
      <c r="F366" s="258" t="s">
        <v>187</v>
      </c>
      <c r="G366" s="256"/>
      <c r="H366" s="259">
        <v>1.5</v>
      </c>
      <c r="I366" s="260"/>
      <c r="J366" s="256"/>
      <c r="K366" s="256"/>
      <c r="L366" s="261"/>
      <c r="M366" s="262"/>
      <c r="N366" s="263"/>
      <c r="O366" s="263"/>
      <c r="P366" s="263"/>
      <c r="Q366" s="263"/>
      <c r="R366" s="263"/>
      <c r="S366" s="263"/>
      <c r="T366" s="26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5" t="s">
        <v>181</v>
      </c>
      <c r="AU366" s="265" t="s">
        <v>81</v>
      </c>
      <c r="AV366" s="15" t="s">
        <v>177</v>
      </c>
      <c r="AW366" s="15" t="s">
        <v>33</v>
      </c>
      <c r="AX366" s="15" t="s">
        <v>79</v>
      </c>
      <c r="AY366" s="265" t="s">
        <v>170</v>
      </c>
    </row>
    <row r="367" s="2" customFormat="1" ht="16.5" customHeight="1">
      <c r="A367" s="41"/>
      <c r="B367" s="42"/>
      <c r="C367" s="215" t="s">
        <v>435</v>
      </c>
      <c r="D367" s="215" t="s">
        <v>172</v>
      </c>
      <c r="E367" s="216" t="s">
        <v>436</v>
      </c>
      <c r="F367" s="217" t="s">
        <v>367</v>
      </c>
      <c r="G367" s="218" t="s">
        <v>299</v>
      </c>
      <c r="H367" s="219">
        <v>7</v>
      </c>
      <c r="I367" s="220"/>
      <c r="J367" s="221">
        <f>ROUND(I367*H367,2)</f>
        <v>0</v>
      </c>
      <c r="K367" s="217" t="s">
        <v>176</v>
      </c>
      <c r="L367" s="47"/>
      <c r="M367" s="222" t="s">
        <v>19</v>
      </c>
      <c r="N367" s="223" t="s">
        <v>43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0.028000000000000001</v>
      </c>
      <c r="T367" s="225">
        <f>S367*H367</f>
        <v>0.19600000000000001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188</v>
      </c>
      <c r="AT367" s="226" t="s">
        <v>172</v>
      </c>
      <c r="AU367" s="226" t="s">
        <v>81</v>
      </c>
      <c r="AY367" s="20" t="s">
        <v>170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79</v>
      </c>
      <c r="BK367" s="227">
        <f>ROUND(I367*H367,2)</f>
        <v>0</v>
      </c>
      <c r="BL367" s="20" t="s">
        <v>188</v>
      </c>
      <c r="BM367" s="226" t="s">
        <v>437</v>
      </c>
    </row>
    <row r="368" s="2" customFormat="1">
      <c r="A368" s="41"/>
      <c r="B368" s="42"/>
      <c r="C368" s="43"/>
      <c r="D368" s="228" t="s">
        <v>179</v>
      </c>
      <c r="E368" s="43"/>
      <c r="F368" s="229" t="s">
        <v>438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179</v>
      </c>
      <c r="AU368" s="20" t="s">
        <v>81</v>
      </c>
    </row>
    <row r="369" s="13" customFormat="1">
      <c r="A369" s="13"/>
      <c r="B369" s="233"/>
      <c r="C369" s="234"/>
      <c r="D369" s="235" t="s">
        <v>181</v>
      </c>
      <c r="E369" s="236" t="s">
        <v>19</v>
      </c>
      <c r="F369" s="237" t="s">
        <v>439</v>
      </c>
      <c r="G369" s="234"/>
      <c r="H369" s="236" t="s">
        <v>19</v>
      </c>
      <c r="I369" s="238"/>
      <c r="J369" s="234"/>
      <c r="K369" s="234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181</v>
      </c>
      <c r="AU369" s="243" t="s">
        <v>81</v>
      </c>
      <c r="AV369" s="13" t="s">
        <v>79</v>
      </c>
      <c r="AW369" s="13" t="s">
        <v>33</v>
      </c>
      <c r="AX369" s="13" t="s">
        <v>72</v>
      </c>
      <c r="AY369" s="243" t="s">
        <v>170</v>
      </c>
    </row>
    <row r="370" s="13" customFormat="1">
      <c r="A370" s="13"/>
      <c r="B370" s="233"/>
      <c r="C370" s="234"/>
      <c r="D370" s="235" t="s">
        <v>181</v>
      </c>
      <c r="E370" s="236" t="s">
        <v>19</v>
      </c>
      <c r="F370" s="237" t="s">
        <v>440</v>
      </c>
      <c r="G370" s="234"/>
      <c r="H370" s="236" t="s">
        <v>19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181</v>
      </c>
      <c r="AU370" s="243" t="s">
        <v>81</v>
      </c>
      <c r="AV370" s="13" t="s">
        <v>79</v>
      </c>
      <c r="AW370" s="13" t="s">
        <v>33</v>
      </c>
      <c r="AX370" s="13" t="s">
        <v>72</v>
      </c>
      <c r="AY370" s="243" t="s">
        <v>170</v>
      </c>
    </row>
    <row r="371" s="13" customFormat="1">
      <c r="A371" s="13"/>
      <c r="B371" s="233"/>
      <c r="C371" s="234"/>
      <c r="D371" s="235" t="s">
        <v>181</v>
      </c>
      <c r="E371" s="236" t="s">
        <v>19</v>
      </c>
      <c r="F371" s="237" t="s">
        <v>441</v>
      </c>
      <c r="G371" s="234"/>
      <c r="H371" s="236" t="s">
        <v>19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181</v>
      </c>
      <c r="AU371" s="243" t="s">
        <v>81</v>
      </c>
      <c r="AV371" s="13" t="s">
        <v>79</v>
      </c>
      <c r="AW371" s="13" t="s">
        <v>33</v>
      </c>
      <c r="AX371" s="13" t="s">
        <v>72</v>
      </c>
      <c r="AY371" s="243" t="s">
        <v>170</v>
      </c>
    </row>
    <row r="372" s="14" customFormat="1">
      <c r="A372" s="14"/>
      <c r="B372" s="244"/>
      <c r="C372" s="245"/>
      <c r="D372" s="235" t="s">
        <v>181</v>
      </c>
      <c r="E372" s="246" t="s">
        <v>19</v>
      </c>
      <c r="F372" s="247" t="s">
        <v>216</v>
      </c>
      <c r="G372" s="245"/>
      <c r="H372" s="248">
        <v>7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181</v>
      </c>
      <c r="AU372" s="254" t="s">
        <v>81</v>
      </c>
      <c r="AV372" s="14" t="s">
        <v>81</v>
      </c>
      <c r="AW372" s="14" t="s">
        <v>33</v>
      </c>
      <c r="AX372" s="14" t="s">
        <v>72</v>
      </c>
      <c r="AY372" s="254" t="s">
        <v>170</v>
      </c>
    </row>
    <row r="373" s="15" customFormat="1">
      <c r="A373" s="15"/>
      <c r="B373" s="255"/>
      <c r="C373" s="256"/>
      <c r="D373" s="235" t="s">
        <v>181</v>
      </c>
      <c r="E373" s="257" t="s">
        <v>19</v>
      </c>
      <c r="F373" s="258" t="s">
        <v>187</v>
      </c>
      <c r="G373" s="256"/>
      <c r="H373" s="259">
        <v>7</v>
      </c>
      <c r="I373" s="260"/>
      <c r="J373" s="256"/>
      <c r="K373" s="256"/>
      <c r="L373" s="261"/>
      <c r="M373" s="262"/>
      <c r="N373" s="263"/>
      <c r="O373" s="263"/>
      <c r="P373" s="263"/>
      <c r="Q373" s="263"/>
      <c r="R373" s="263"/>
      <c r="S373" s="263"/>
      <c r="T373" s="264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5" t="s">
        <v>181</v>
      </c>
      <c r="AU373" s="265" t="s">
        <v>81</v>
      </c>
      <c r="AV373" s="15" t="s">
        <v>177</v>
      </c>
      <c r="AW373" s="15" t="s">
        <v>33</v>
      </c>
      <c r="AX373" s="15" t="s">
        <v>79</v>
      </c>
      <c r="AY373" s="265" t="s">
        <v>170</v>
      </c>
    </row>
    <row r="374" s="2" customFormat="1" ht="16.5" customHeight="1">
      <c r="A374" s="41"/>
      <c r="B374" s="42"/>
      <c r="C374" s="215" t="s">
        <v>442</v>
      </c>
      <c r="D374" s="215" t="s">
        <v>172</v>
      </c>
      <c r="E374" s="216" t="s">
        <v>443</v>
      </c>
      <c r="F374" s="217" t="s">
        <v>369</v>
      </c>
      <c r="G374" s="218" t="s">
        <v>299</v>
      </c>
      <c r="H374" s="219">
        <v>2</v>
      </c>
      <c r="I374" s="220"/>
      <c r="J374" s="221">
        <f>ROUND(I374*H374,2)</f>
        <v>0</v>
      </c>
      <c r="K374" s="217" t="s">
        <v>176</v>
      </c>
      <c r="L374" s="47"/>
      <c r="M374" s="222" t="s">
        <v>19</v>
      </c>
      <c r="N374" s="223" t="s">
        <v>43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0.066299999999999998</v>
      </c>
      <c r="T374" s="225">
        <f>S374*H374</f>
        <v>0.1326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188</v>
      </c>
      <c r="AT374" s="226" t="s">
        <v>172</v>
      </c>
      <c r="AU374" s="226" t="s">
        <v>81</v>
      </c>
      <c r="AY374" s="20" t="s">
        <v>170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79</v>
      </c>
      <c r="BK374" s="227">
        <f>ROUND(I374*H374,2)</f>
        <v>0</v>
      </c>
      <c r="BL374" s="20" t="s">
        <v>188</v>
      </c>
      <c r="BM374" s="226" t="s">
        <v>444</v>
      </c>
    </row>
    <row r="375" s="2" customFormat="1">
      <c r="A375" s="41"/>
      <c r="B375" s="42"/>
      <c r="C375" s="43"/>
      <c r="D375" s="228" t="s">
        <v>179</v>
      </c>
      <c r="E375" s="43"/>
      <c r="F375" s="229" t="s">
        <v>445</v>
      </c>
      <c r="G375" s="43"/>
      <c r="H375" s="43"/>
      <c r="I375" s="230"/>
      <c r="J375" s="43"/>
      <c r="K375" s="43"/>
      <c r="L375" s="47"/>
      <c r="M375" s="231"/>
      <c r="N375" s="232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179</v>
      </c>
      <c r="AU375" s="20" t="s">
        <v>81</v>
      </c>
    </row>
    <row r="376" s="13" customFormat="1">
      <c r="A376" s="13"/>
      <c r="B376" s="233"/>
      <c r="C376" s="234"/>
      <c r="D376" s="235" t="s">
        <v>181</v>
      </c>
      <c r="E376" s="236" t="s">
        <v>19</v>
      </c>
      <c r="F376" s="237" t="s">
        <v>281</v>
      </c>
      <c r="G376" s="234"/>
      <c r="H376" s="236" t="s">
        <v>19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181</v>
      </c>
      <c r="AU376" s="243" t="s">
        <v>81</v>
      </c>
      <c r="AV376" s="13" t="s">
        <v>79</v>
      </c>
      <c r="AW376" s="13" t="s">
        <v>33</v>
      </c>
      <c r="AX376" s="13" t="s">
        <v>72</v>
      </c>
      <c r="AY376" s="243" t="s">
        <v>170</v>
      </c>
    </row>
    <row r="377" s="13" customFormat="1">
      <c r="A377" s="13"/>
      <c r="B377" s="233"/>
      <c r="C377" s="234"/>
      <c r="D377" s="235" t="s">
        <v>181</v>
      </c>
      <c r="E377" s="236" t="s">
        <v>19</v>
      </c>
      <c r="F377" s="237" t="s">
        <v>237</v>
      </c>
      <c r="G377" s="234"/>
      <c r="H377" s="236" t="s">
        <v>19</v>
      </c>
      <c r="I377" s="238"/>
      <c r="J377" s="234"/>
      <c r="K377" s="234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181</v>
      </c>
      <c r="AU377" s="243" t="s">
        <v>81</v>
      </c>
      <c r="AV377" s="13" t="s">
        <v>79</v>
      </c>
      <c r="AW377" s="13" t="s">
        <v>33</v>
      </c>
      <c r="AX377" s="13" t="s">
        <v>72</v>
      </c>
      <c r="AY377" s="243" t="s">
        <v>170</v>
      </c>
    </row>
    <row r="378" s="13" customFormat="1">
      <c r="A378" s="13"/>
      <c r="B378" s="233"/>
      <c r="C378" s="234"/>
      <c r="D378" s="235" t="s">
        <v>181</v>
      </c>
      <c r="E378" s="236" t="s">
        <v>19</v>
      </c>
      <c r="F378" s="237" t="s">
        <v>282</v>
      </c>
      <c r="G378" s="234"/>
      <c r="H378" s="236" t="s">
        <v>19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181</v>
      </c>
      <c r="AU378" s="243" t="s">
        <v>81</v>
      </c>
      <c r="AV378" s="13" t="s">
        <v>79</v>
      </c>
      <c r="AW378" s="13" t="s">
        <v>33</v>
      </c>
      <c r="AX378" s="13" t="s">
        <v>72</v>
      </c>
      <c r="AY378" s="243" t="s">
        <v>170</v>
      </c>
    </row>
    <row r="379" s="14" customFormat="1">
      <c r="A379" s="14"/>
      <c r="B379" s="244"/>
      <c r="C379" s="245"/>
      <c r="D379" s="235" t="s">
        <v>181</v>
      </c>
      <c r="E379" s="246" t="s">
        <v>19</v>
      </c>
      <c r="F379" s="247" t="s">
        <v>81</v>
      </c>
      <c r="G379" s="245"/>
      <c r="H379" s="248">
        <v>2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181</v>
      </c>
      <c r="AU379" s="254" t="s">
        <v>81</v>
      </c>
      <c r="AV379" s="14" t="s">
        <v>81</v>
      </c>
      <c r="AW379" s="14" t="s">
        <v>33</v>
      </c>
      <c r="AX379" s="14" t="s">
        <v>72</v>
      </c>
      <c r="AY379" s="254" t="s">
        <v>170</v>
      </c>
    </row>
    <row r="380" s="15" customFormat="1">
      <c r="A380" s="15"/>
      <c r="B380" s="255"/>
      <c r="C380" s="256"/>
      <c r="D380" s="235" t="s">
        <v>181</v>
      </c>
      <c r="E380" s="257" t="s">
        <v>19</v>
      </c>
      <c r="F380" s="258" t="s">
        <v>187</v>
      </c>
      <c r="G380" s="256"/>
      <c r="H380" s="259">
        <v>2</v>
      </c>
      <c r="I380" s="260"/>
      <c r="J380" s="256"/>
      <c r="K380" s="256"/>
      <c r="L380" s="261"/>
      <c r="M380" s="262"/>
      <c r="N380" s="263"/>
      <c r="O380" s="263"/>
      <c r="P380" s="263"/>
      <c r="Q380" s="263"/>
      <c r="R380" s="263"/>
      <c r="S380" s="263"/>
      <c r="T380" s="264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5" t="s">
        <v>181</v>
      </c>
      <c r="AU380" s="265" t="s">
        <v>81</v>
      </c>
      <c r="AV380" s="15" t="s">
        <v>177</v>
      </c>
      <c r="AW380" s="15" t="s">
        <v>33</v>
      </c>
      <c r="AX380" s="15" t="s">
        <v>79</v>
      </c>
      <c r="AY380" s="265" t="s">
        <v>170</v>
      </c>
    </row>
    <row r="381" s="2" customFormat="1" ht="21.75" customHeight="1">
      <c r="A381" s="41"/>
      <c r="B381" s="42"/>
      <c r="C381" s="215" t="s">
        <v>446</v>
      </c>
      <c r="D381" s="215" t="s">
        <v>172</v>
      </c>
      <c r="E381" s="216" t="s">
        <v>447</v>
      </c>
      <c r="F381" s="217" t="s">
        <v>448</v>
      </c>
      <c r="G381" s="218" t="s">
        <v>299</v>
      </c>
      <c r="H381" s="219">
        <v>2</v>
      </c>
      <c r="I381" s="220"/>
      <c r="J381" s="221">
        <f>ROUND(I381*H381,2)</f>
        <v>0</v>
      </c>
      <c r="K381" s="217" t="s">
        <v>19</v>
      </c>
      <c r="L381" s="47"/>
      <c r="M381" s="222" t="s">
        <v>19</v>
      </c>
      <c r="N381" s="223" t="s">
        <v>43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0.088099999999999998</v>
      </c>
      <c r="T381" s="225">
        <f>S381*H381</f>
        <v>0.1762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188</v>
      </c>
      <c r="AT381" s="226" t="s">
        <v>172</v>
      </c>
      <c r="AU381" s="226" t="s">
        <v>81</v>
      </c>
      <c r="AY381" s="20" t="s">
        <v>170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79</v>
      </c>
      <c r="BK381" s="227">
        <f>ROUND(I381*H381,2)</f>
        <v>0</v>
      </c>
      <c r="BL381" s="20" t="s">
        <v>188</v>
      </c>
      <c r="BM381" s="226" t="s">
        <v>449</v>
      </c>
    </row>
    <row r="382" s="13" customFormat="1">
      <c r="A382" s="13"/>
      <c r="B382" s="233"/>
      <c r="C382" s="234"/>
      <c r="D382" s="235" t="s">
        <v>181</v>
      </c>
      <c r="E382" s="236" t="s">
        <v>19</v>
      </c>
      <c r="F382" s="237" t="s">
        <v>450</v>
      </c>
      <c r="G382" s="234"/>
      <c r="H382" s="236" t="s">
        <v>19</v>
      </c>
      <c r="I382" s="238"/>
      <c r="J382" s="234"/>
      <c r="K382" s="234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181</v>
      </c>
      <c r="AU382" s="243" t="s">
        <v>81</v>
      </c>
      <c r="AV382" s="13" t="s">
        <v>79</v>
      </c>
      <c r="AW382" s="13" t="s">
        <v>33</v>
      </c>
      <c r="AX382" s="13" t="s">
        <v>72</v>
      </c>
      <c r="AY382" s="243" t="s">
        <v>170</v>
      </c>
    </row>
    <row r="383" s="13" customFormat="1">
      <c r="A383" s="13"/>
      <c r="B383" s="233"/>
      <c r="C383" s="234"/>
      <c r="D383" s="235" t="s">
        <v>181</v>
      </c>
      <c r="E383" s="236" t="s">
        <v>19</v>
      </c>
      <c r="F383" s="237" t="s">
        <v>451</v>
      </c>
      <c r="G383" s="234"/>
      <c r="H383" s="236" t="s">
        <v>19</v>
      </c>
      <c r="I383" s="238"/>
      <c r="J383" s="234"/>
      <c r="K383" s="234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181</v>
      </c>
      <c r="AU383" s="243" t="s">
        <v>81</v>
      </c>
      <c r="AV383" s="13" t="s">
        <v>79</v>
      </c>
      <c r="AW383" s="13" t="s">
        <v>33</v>
      </c>
      <c r="AX383" s="13" t="s">
        <v>72</v>
      </c>
      <c r="AY383" s="243" t="s">
        <v>170</v>
      </c>
    </row>
    <row r="384" s="14" customFormat="1">
      <c r="A384" s="14"/>
      <c r="B384" s="244"/>
      <c r="C384" s="245"/>
      <c r="D384" s="235" t="s">
        <v>181</v>
      </c>
      <c r="E384" s="246" t="s">
        <v>19</v>
      </c>
      <c r="F384" s="247" t="s">
        <v>81</v>
      </c>
      <c r="G384" s="245"/>
      <c r="H384" s="248">
        <v>2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181</v>
      </c>
      <c r="AU384" s="254" t="s">
        <v>81</v>
      </c>
      <c r="AV384" s="14" t="s">
        <v>81</v>
      </c>
      <c r="AW384" s="14" t="s">
        <v>33</v>
      </c>
      <c r="AX384" s="14" t="s">
        <v>72</v>
      </c>
      <c r="AY384" s="254" t="s">
        <v>170</v>
      </c>
    </row>
    <row r="385" s="15" customFormat="1">
      <c r="A385" s="15"/>
      <c r="B385" s="255"/>
      <c r="C385" s="256"/>
      <c r="D385" s="235" t="s">
        <v>181</v>
      </c>
      <c r="E385" s="257" t="s">
        <v>19</v>
      </c>
      <c r="F385" s="258" t="s">
        <v>187</v>
      </c>
      <c r="G385" s="256"/>
      <c r="H385" s="259">
        <v>2</v>
      </c>
      <c r="I385" s="260"/>
      <c r="J385" s="256"/>
      <c r="K385" s="256"/>
      <c r="L385" s="261"/>
      <c r="M385" s="262"/>
      <c r="N385" s="263"/>
      <c r="O385" s="263"/>
      <c r="P385" s="263"/>
      <c r="Q385" s="263"/>
      <c r="R385" s="263"/>
      <c r="S385" s="263"/>
      <c r="T385" s="264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5" t="s">
        <v>181</v>
      </c>
      <c r="AU385" s="265" t="s">
        <v>81</v>
      </c>
      <c r="AV385" s="15" t="s">
        <v>177</v>
      </c>
      <c r="AW385" s="15" t="s">
        <v>33</v>
      </c>
      <c r="AX385" s="15" t="s">
        <v>79</v>
      </c>
      <c r="AY385" s="265" t="s">
        <v>170</v>
      </c>
    </row>
    <row r="386" s="2" customFormat="1" ht="21.75" customHeight="1">
      <c r="A386" s="41"/>
      <c r="B386" s="42"/>
      <c r="C386" s="215" t="s">
        <v>452</v>
      </c>
      <c r="D386" s="215" t="s">
        <v>172</v>
      </c>
      <c r="E386" s="216" t="s">
        <v>453</v>
      </c>
      <c r="F386" s="217" t="s">
        <v>373</v>
      </c>
      <c r="G386" s="218" t="s">
        <v>299</v>
      </c>
      <c r="H386" s="219">
        <v>1</v>
      </c>
      <c r="I386" s="220"/>
      <c r="J386" s="221">
        <f>ROUND(I386*H386,2)</f>
        <v>0</v>
      </c>
      <c r="K386" s="217" t="s">
        <v>19</v>
      </c>
      <c r="L386" s="47"/>
      <c r="M386" s="222" t="s">
        <v>19</v>
      </c>
      <c r="N386" s="223" t="s">
        <v>43</v>
      </c>
      <c r="O386" s="87"/>
      <c r="P386" s="224">
        <f>O386*H386</f>
        <v>0</v>
      </c>
      <c r="Q386" s="224">
        <v>0</v>
      </c>
      <c r="R386" s="224">
        <f>Q386*H386</f>
        <v>0</v>
      </c>
      <c r="S386" s="224">
        <v>0.14999999999999999</v>
      </c>
      <c r="T386" s="225">
        <f>S386*H386</f>
        <v>0.14999999999999999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188</v>
      </c>
      <c r="AT386" s="226" t="s">
        <v>172</v>
      </c>
      <c r="AU386" s="226" t="s">
        <v>81</v>
      </c>
      <c r="AY386" s="20" t="s">
        <v>170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79</v>
      </c>
      <c r="BK386" s="227">
        <f>ROUND(I386*H386,2)</f>
        <v>0</v>
      </c>
      <c r="BL386" s="20" t="s">
        <v>188</v>
      </c>
      <c r="BM386" s="226" t="s">
        <v>454</v>
      </c>
    </row>
    <row r="387" s="13" customFormat="1">
      <c r="A387" s="13"/>
      <c r="B387" s="233"/>
      <c r="C387" s="234"/>
      <c r="D387" s="235" t="s">
        <v>181</v>
      </c>
      <c r="E387" s="236" t="s">
        <v>19</v>
      </c>
      <c r="F387" s="237" t="s">
        <v>450</v>
      </c>
      <c r="G387" s="234"/>
      <c r="H387" s="236" t="s">
        <v>19</v>
      </c>
      <c r="I387" s="238"/>
      <c r="J387" s="234"/>
      <c r="K387" s="234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181</v>
      </c>
      <c r="AU387" s="243" t="s">
        <v>81</v>
      </c>
      <c r="AV387" s="13" t="s">
        <v>79</v>
      </c>
      <c r="AW387" s="13" t="s">
        <v>33</v>
      </c>
      <c r="AX387" s="13" t="s">
        <v>72</v>
      </c>
      <c r="AY387" s="243" t="s">
        <v>170</v>
      </c>
    </row>
    <row r="388" s="13" customFormat="1">
      <c r="A388" s="13"/>
      <c r="B388" s="233"/>
      <c r="C388" s="234"/>
      <c r="D388" s="235" t="s">
        <v>181</v>
      </c>
      <c r="E388" s="236" t="s">
        <v>19</v>
      </c>
      <c r="F388" s="237" t="s">
        <v>455</v>
      </c>
      <c r="G388" s="234"/>
      <c r="H388" s="236" t="s">
        <v>19</v>
      </c>
      <c r="I388" s="238"/>
      <c r="J388" s="234"/>
      <c r="K388" s="234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181</v>
      </c>
      <c r="AU388" s="243" t="s">
        <v>81</v>
      </c>
      <c r="AV388" s="13" t="s">
        <v>79</v>
      </c>
      <c r="AW388" s="13" t="s">
        <v>33</v>
      </c>
      <c r="AX388" s="13" t="s">
        <v>72</v>
      </c>
      <c r="AY388" s="243" t="s">
        <v>170</v>
      </c>
    </row>
    <row r="389" s="14" customFormat="1">
      <c r="A389" s="14"/>
      <c r="B389" s="244"/>
      <c r="C389" s="245"/>
      <c r="D389" s="235" t="s">
        <v>181</v>
      </c>
      <c r="E389" s="246" t="s">
        <v>19</v>
      </c>
      <c r="F389" s="247" t="s">
        <v>79</v>
      </c>
      <c r="G389" s="245"/>
      <c r="H389" s="248">
        <v>1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181</v>
      </c>
      <c r="AU389" s="254" t="s">
        <v>81</v>
      </c>
      <c r="AV389" s="14" t="s">
        <v>81</v>
      </c>
      <c r="AW389" s="14" t="s">
        <v>33</v>
      </c>
      <c r="AX389" s="14" t="s">
        <v>72</v>
      </c>
      <c r="AY389" s="254" t="s">
        <v>170</v>
      </c>
    </row>
    <row r="390" s="15" customFormat="1">
      <c r="A390" s="15"/>
      <c r="B390" s="255"/>
      <c r="C390" s="256"/>
      <c r="D390" s="235" t="s">
        <v>181</v>
      </c>
      <c r="E390" s="257" t="s">
        <v>19</v>
      </c>
      <c r="F390" s="258" t="s">
        <v>187</v>
      </c>
      <c r="G390" s="256"/>
      <c r="H390" s="259">
        <v>1</v>
      </c>
      <c r="I390" s="260"/>
      <c r="J390" s="256"/>
      <c r="K390" s="256"/>
      <c r="L390" s="261"/>
      <c r="M390" s="262"/>
      <c r="N390" s="263"/>
      <c r="O390" s="263"/>
      <c r="P390" s="263"/>
      <c r="Q390" s="263"/>
      <c r="R390" s="263"/>
      <c r="S390" s="263"/>
      <c r="T390" s="264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5" t="s">
        <v>181</v>
      </c>
      <c r="AU390" s="265" t="s">
        <v>81</v>
      </c>
      <c r="AV390" s="15" t="s">
        <v>177</v>
      </c>
      <c r="AW390" s="15" t="s">
        <v>33</v>
      </c>
      <c r="AX390" s="15" t="s">
        <v>79</v>
      </c>
      <c r="AY390" s="265" t="s">
        <v>170</v>
      </c>
    </row>
    <row r="391" s="12" customFormat="1" ht="22.8" customHeight="1">
      <c r="A391" s="12"/>
      <c r="B391" s="199"/>
      <c r="C391" s="200"/>
      <c r="D391" s="201" t="s">
        <v>71</v>
      </c>
      <c r="E391" s="213" t="s">
        <v>456</v>
      </c>
      <c r="F391" s="213" t="s">
        <v>457</v>
      </c>
      <c r="G391" s="200"/>
      <c r="H391" s="200"/>
      <c r="I391" s="203"/>
      <c r="J391" s="214">
        <f>BK391</f>
        <v>0</v>
      </c>
      <c r="K391" s="200"/>
      <c r="L391" s="205"/>
      <c r="M391" s="206"/>
      <c r="N391" s="207"/>
      <c r="O391" s="207"/>
      <c r="P391" s="208">
        <f>SUM(P392:P399)</f>
        <v>0</v>
      </c>
      <c r="Q391" s="207"/>
      <c r="R391" s="208">
        <f>SUM(R392:R399)</f>
        <v>0</v>
      </c>
      <c r="S391" s="207"/>
      <c r="T391" s="209">
        <f>SUM(T392:T399)</f>
        <v>0.12692000000000001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10" t="s">
        <v>81</v>
      </c>
      <c r="AT391" s="211" t="s">
        <v>71</v>
      </c>
      <c r="AU391" s="211" t="s">
        <v>79</v>
      </c>
      <c r="AY391" s="210" t="s">
        <v>170</v>
      </c>
      <c r="BK391" s="212">
        <f>SUM(BK392:BK399)</f>
        <v>0</v>
      </c>
    </row>
    <row r="392" s="2" customFormat="1" ht="24.15" customHeight="1">
      <c r="A392" s="41"/>
      <c r="B392" s="42"/>
      <c r="C392" s="215" t="s">
        <v>458</v>
      </c>
      <c r="D392" s="215" t="s">
        <v>172</v>
      </c>
      <c r="E392" s="216" t="s">
        <v>459</v>
      </c>
      <c r="F392" s="217" t="s">
        <v>348</v>
      </c>
      <c r="G392" s="218" t="s">
        <v>233</v>
      </c>
      <c r="H392" s="219">
        <v>3.173</v>
      </c>
      <c r="I392" s="220"/>
      <c r="J392" s="221">
        <f>ROUND(I392*H392,2)</f>
        <v>0</v>
      </c>
      <c r="K392" s="217" t="s">
        <v>176</v>
      </c>
      <c r="L392" s="47"/>
      <c r="M392" s="222" t="s">
        <v>19</v>
      </c>
      <c r="N392" s="223" t="s">
        <v>43</v>
      </c>
      <c r="O392" s="87"/>
      <c r="P392" s="224">
        <f>O392*H392</f>
        <v>0</v>
      </c>
      <c r="Q392" s="224">
        <v>0</v>
      </c>
      <c r="R392" s="224">
        <f>Q392*H392</f>
        <v>0</v>
      </c>
      <c r="S392" s="224">
        <v>0.040000000000000001</v>
      </c>
      <c r="T392" s="225">
        <f>S392*H392</f>
        <v>0.12692000000000001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188</v>
      </c>
      <c r="AT392" s="226" t="s">
        <v>172</v>
      </c>
      <c r="AU392" s="226" t="s">
        <v>81</v>
      </c>
      <c r="AY392" s="20" t="s">
        <v>170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79</v>
      </c>
      <c r="BK392" s="227">
        <f>ROUND(I392*H392,2)</f>
        <v>0</v>
      </c>
      <c r="BL392" s="20" t="s">
        <v>188</v>
      </c>
      <c r="BM392" s="226" t="s">
        <v>460</v>
      </c>
    </row>
    <row r="393" s="2" customFormat="1">
      <c r="A393" s="41"/>
      <c r="B393" s="42"/>
      <c r="C393" s="43"/>
      <c r="D393" s="228" t="s">
        <v>179</v>
      </c>
      <c r="E393" s="43"/>
      <c r="F393" s="229" t="s">
        <v>461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179</v>
      </c>
      <c r="AU393" s="20" t="s">
        <v>81</v>
      </c>
    </row>
    <row r="394" s="13" customFormat="1">
      <c r="A394" s="13"/>
      <c r="B394" s="233"/>
      <c r="C394" s="234"/>
      <c r="D394" s="235" t="s">
        <v>181</v>
      </c>
      <c r="E394" s="236" t="s">
        <v>19</v>
      </c>
      <c r="F394" s="237" t="s">
        <v>462</v>
      </c>
      <c r="G394" s="234"/>
      <c r="H394" s="236" t="s">
        <v>19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181</v>
      </c>
      <c r="AU394" s="243" t="s">
        <v>81</v>
      </c>
      <c r="AV394" s="13" t="s">
        <v>79</v>
      </c>
      <c r="AW394" s="13" t="s">
        <v>33</v>
      </c>
      <c r="AX394" s="13" t="s">
        <v>72</v>
      </c>
      <c r="AY394" s="243" t="s">
        <v>170</v>
      </c>
    </row>
    <row r="395" s="13" customFormat="1">
      <c r="A395" s="13"/>
      <c r="B395" s="233"/>
      <c r="C395" s="234"/>
      <c r="D395" s="235" t="s">
        <v>181</v>
      </c>
      <c r="E395" s="236" t="s">
        <v>19</v>
      </c>
      <c r="F395" s="237" t="s">
        <v>237</v>
      </c>
      <c r="G395" s="234"/>
      <c r="H395" s="236" t="s">
        <v>19</v>
      </c>
      <c r="I395" s="238"/>
      <c r="J395" s="234"/>
      <c r="K395" s="234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181</v>
      </c>
      <c r="AU395" s="243" t="s">
        <v>81</v>
      </c>
      <c r="AV395" s="13" t="s">
        <v>79</v>
      </c>
      <c r="AW395" s="13" t="s">
        <v>33</v>
      </c>
      <c r="AX395" s="13" t="s">
        <v>72</v>
      </c>
      <c r="AY395" s="243" t="s">
        <v>170</v>
      </c>
    </row>
    <row r="396" s="13" customFormat="1">
      <c r="A396" s="13"/>
      <c r="B396" s="233"/>
      <c r="C396" s="234"/>
      <c r="D396" s="235" t="s">
        <v>181</v>
      </c>
      <c r="E396" s="236" t="s">
        <v>19</v>
      </c>
      <c r="F396" s="237" t="s">
        <v>463</v>
      </c>
      <c r="G396" s="234"/>
      <c r="H396" s="236" t="s">
        <v>19</v>
      </c>
      <c r="I396" s="238"/>
      <c r="J396" s="234"/>
      <c r="K396" s="234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181</v>
      </c>
      <c r="AU396" s="243" t="s">
        <v>81</v>
      </c>
      <c r="AV396" s="13" t="s">
        <v>79</v>
      </c>
      <c r="AW396" s="13" t="s">
        <v>33</v>
      </c>
      <c r="AX396" s="13" t="s">
        <v>72</v>
      </c>
      <c r="AY396" s="243" t="s">
        <v>170</v>
      </c>
    </row>
    <row r="397" s="14" customFormat="1">
      <c r="A397" s="14"/>
      <c r="B397" s="244"/>
      <c r="C397" s="245"/>
      <c r="D397" s="235" t="s">
        <v>181</v>
      </c>
      <c r="E397" s="246" t="s">
        <v>19</v>
      </c>
      <c r="F397" s="247" t="s">
        <v>464</v>
      </c>
      <c r="G397" s="245"/>
      <c r="H397" s="248">
        <v>3.173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181</v>
      </c>
      <c r="AU397" s="254" t="s">
        <v>81</v>
      </c>
      <c r="AV397" s="14" t="s">
        <v>81</v>
      </c>
      <c r="AW397" s="14" t="s">
        <v>33</v>
      </c>
      <c r="AX397" s="14" t="s">
        <v>72</v>
      </c>
      <c r="AY397" s="254" t="s">
        <v>170</v>
      </c>
    </row>
    <row r="398" s="13" customFormat="1">
      <c r="A398" s="13"/>
      <c r="B398" s="233"/>
      <c r="C398" s="234"/>
      <c r="D398" s="235" t="s">
        <v>181</v>
      </c>
      <c r="E398" s="236" t="s">
        <v>19</v>
      </c>
      <c r="F398" s="237" t="s">
        <v>465</v>
      </c>
      <c r="G398" s="234"/>
      <c r="H398" s="236" t="s">
        <v>19</v>
      </c>
      <c r="I398" s="238"/>
      <c r="J398" s="234"/>
      <c r="K398" s="234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181</v>
      </c>
      <c r="AU398" s="243" t="s">
        <v>81</v>
      </c>
      <c r="AV398" s="13" t="s">
        <v>79</v>
      </c>
      <c r="AW398" s="13" t="s">
        <v>33</v>
      </c>
      <c r="AX398" s="13" t="s">
        <v>72</v>
      </c>
      <c r="AY398" s="243" t="s">
        <v>170</v>
      </c>
    </row>
    <row r="399" s="15" customFormat="1">
      <c r="A399" s="15"/>
      <c r="B399" s="255"/>
      <c r="C399" s="256"/>
      <c r="D399" s="235" t="s">
        <v>181</v>
      </c>
      <c r="E399" s="257" t="s">
        <v>19</v>
      </c>
      <c r="F399" s="258" t="s">
        <v>187</v>
      </c>
      <c r="G399" s="256"/>
      <c r="H399" s="259">
        <v>3.173</v>
      </c>
      <c r="I399" s="260"/>
      <c r="J399" s="256"/>
      <c r="K399" s="256"/>
      <c r="L399" s="261"/>
      <c r="M399" s="262"/>
      <c r="N399" s="263"/>
      <c r="O399" s="263"/>
      <c r="P399" s="263"/>
      <c r="Q399" s="263"/>
      <c r="R399" s="263"/>
      <c r="S399" s="263"/>
      <c r="T399" s="264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5" t="s">
        <v>181</v>
      </c>
      <c r="AU399" s="265" t="s">
        <v>81</v>
      </c>
      <c r="AV399" s="15" t="s">
        <v>177</v>
      </c>
      <c r="AW399" s="15" t="s">
        <v>33</v>
      </c>
      <c r="AX399" s="15" t="s">
        <v>79</v>
      </c>
      <c r="AY399" s="265" t="s">
        <v>170</v>
      </c>
    </row>
    <row r="400" s="12" customFormat="1" ht="22.8" customHeight="1">
      <c r="A400" s="12"/>
      <c r="B400" s="199"/>
      <c r="C400" s="200"/>
      <c r="D400" s="201" t="s">
        <v>71</v>
      </c>
      <c r="E400" s="213" t="s">
        <v>466</v>
      </c>
      <c r="F400" s="213" t="s">
        <v>467</v>
      </c>
      <c r="G400" s="200"/>
      <c r="H400" s="200"/>
      <c r="I400" s="203"/>
      <c r="J400" s="214">
        <f>BK400</f>
        <v>0</v>
      </c>
      <c r="K400" s="200"/>
      <c r="L400" s="205"/>
      <c r="M400" s="206"/>
      <c r="N400" s="207"/>
      <c r="O400" s="207"/>
      <c r="P400" s="208">
        <f>SUM(P401:P434)</f>
        <v>0</v>
      </c>
      <c r="Q400" s="207"/>
      <c r="R400" s="208">
        <f>SUM(R401:R434)</f>
        <v>2.8426999999999998</v>
      </c>
      <c r="S400" s="207"/>
      <c r="T400" s="209">
        <f>SUM(T401:T434)</f>
        <v>8.4413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10" t="s">
        <v>81</v>
      </c>
      <c r="AT400" s="211" t="s">
        <v>71</v>
      </c>
      <c r="AU400" s="211" t="s">
        <v>79</v>
      </c>
      <c r="AY400" s="210" t="s">
        <v>170</v>
      </c>
      <c r="BK400" s="212">
        <f>SUM(BK401:BK434)</f>
        <v>0</v>
      </c>
    </row>
    <row r="401" s="2" customFormat="1" ht="16.5" customHeight="1">
      <c r="A401" s="41"/>
      <c r="B401" s="42"/>
      <c r="C401" s="215" t="s">
        <v>468</v>
      </c>
      <c r="D401" s="215" t="s">
        <v>172</v>
      </c>
      <c r="E401" s="216" t="s">
        <v>469</v>
      </c>
      <c r="F401" s="217" t="s">
        <v>355</v>
      </c>
      <c r="G401" s="218" t="s">
        <v>233</v>
      </c>
      <c r="H401" s="219">
        <v>54.460000000000001</v>
      </c>
      <c r="I401" s="220"/>
      <c r="J401" s="221">
        <f>ROUND(I401*H401,2)</f>
        <v>0</v>
      </c>
      <c r="K401" s="217" t="s">
        <v>176</v>
      </c>
      <c r="L401" s="47"/>
      <c r="M401" s="222" t="s">
        <v>19</v>
      </c>
      <c r="N401" s="223" t="s">
        <v>43</v>
      </c>
      <c r="O401" s="87"/>
      <c r="P401" s="224">
        <f>O401*H401</f>
        <v>0</v>
      </c>
      <c r="Q401" s="224">
        <v>0</v>
      </c>
      <c r="R401" s="224">
        <f>Q401*H401</f>
        <v>0</v>
      </c>
      <c r="S401" s="224">
        <v>0.155</v>
      </c>
      <c r="T401" s="225">
        <f>S401*H401</f>
        <v>8.4413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188</v>
      </c>
      <c r="AT401" s="226" t="s">
        <v>172</v>
      </c>
      <c r="AU401" s="226" t="s">
        <v>81</v>
      </c>
      <c r="AY401" s="20" t="s">
        <v>170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79</v>
      </c>
      <c r="BK401" s="227">
        <f>ROUND(I401*H401,2)</f>
        <v>0</v>
      </c>
      <c r="BL401" s="20" t="s">
        <v>188</v>
      </c>
      <c r="BM401" s="226" t="s">
        <v>470</v>
      </c>
    </row>
    <row r="402" s="2" customFormat="1">
      <c r="A402" s="41"/>
      <c r="B402" s="42"/>
      <c r="C402" s="43"/>
      <c r="D402" s="228" t="s">
        <v>179</v>
      </c>
      <c r="E402" s="43"/>
      <c r="F402" s="229" t="s">
        <v>471</v>
      </c>
      <c r="G402" s="43"/>
      <c r="H402" s="43"/>
      <c r="I402" s="230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179</v>
      </c>
      <c r="AU402" s="20" t="s">
        <v>81</v>
      </c>
    </row>
    <row r="403" s="13" customFormat="1">
      <c r="A403" s="13"/>
      <c r="B403" s="233"/>
      <c r="C403" s="234"/>
      <c r="D403" s="235" t="s">
        <v>181</v>
      </c>
      <c r="E403" s="236" t="s">
        <v>19</v>
      </c>
      <c r="F403" s="237" t="s">
        <v>472</v>
      </c>
      <c r="G403" s="234"/>
      <c r="H403" s="236" t="s">
        <v>19</v>
      </c>
      <c r="I403" s="238"/>
      <c r="J403" s="234"/>
      <c r="K403" s="234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181</v>
      </c>
      <c r="AU403" s="243" t="s">
        <v>81</v>
      </c>
      <c r="AV403" s="13" t="s">
        <v>79</v>
      </c>
      <c r="AW403" s="13" t="s">
        <v>33</v>
      </c>
      <c r="AX403" s="13" t="s">
        <v>72</v>
      </c>
      <c r="AY403" s="243" t="s">
        <v>170</v>
      </c>
    </row>
    <row r="404" s="13" customFormat="1">
      <c r="A404" s="13"/>
      <c r="B404" s="233"/>
      <c r="C404" s="234"/>
      <c r="D404" s="235" t="s">
        <v>181</v>
      </c>
      <c r="E404" s="236" t="s">
        <v>19</v>
      </c>
      <c r="F404" s="237" t="s">
        <v>258</v>
      </c>
      <c r="G404" s="234"/>
      <c r="H404" s="236" t="s">
        <v>19</v>
      </c>
      <c r="I404" s="238"/>
      <c r="J404" s="234"/>
      <c r="K404" s="234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181</v>
      </c>
      <c r="AU404" s="243" t="s">
        <v>81</v>
      </c>
      <c r="AV404" s="13" t="s">
        <v>79</v>
      </c>
      <c r="AW404" s="13" t="s">
        <v>33</v>
      </c>
      <c r="AX404" s="13" t="s">
        <v>72</v>
      </c>
      <c r="AY404" s="243" t="s">
        <v>170</v>
      </c>
    </row>
    <row r="405" s="13" customFormat="1">
      <c r="A405" s="13"/>
      <c r="B405" s="233"/>
      <c r="C405" s="234"/>
      <c r="D405" s="235" t="s">
        <v>181</v>
      </c>
      <c r="E405" s="236" t="s">
        <v>19</v>
      </c>
      <c r="F405" s="237" t="s">
        <v>473</v>
      </c>
      <c r="G405" s="234"/>
      <c r="H405" s="236" t="s">
        <v>19</v>
      </c>
      <c r="I405" s="238"/>
      <c r="J405" s="234"/>
      <c r="K405" s="234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181</v>
      </c>
      <c r="AU405" s="243" t="s">
        <v>81</v>
      </c>
      <c r="AV405" s="13" t="s">
        <v>79</v>
      </c>
      <c r="AW405" s="13" t="s">
        <v>33</v>
      </c>
      <c r="AX405" s="13" t="s">
        <v>72</v>
      </c>
      <c r="AY405" s="243" t="s">
        <v>170</v>
      </c>
    </row>
    <row r="406" s="14" customFormat="1">
      <c r="A406" s="14"/>
      <c r="B406" s="244"/>
      <c r="C406" s="245"/>
      <c r="D406" s="235" t="s">
        <v>181</v>
      </c>
      <c r="E406" s="246" t="s">
        <v>19</v>
      </c>
      <c r="F406" s="247" t="s">
        <v>239</v>
      </c>
      <c r="G406" s="245"/>
      <c r="H406" s="248">
        <v>72.799999999999997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181</v>
      </c>
      <c r="AU406" s="254" t="s">
        <v>81</v>
      </c>
      <c r="AV406" s="14" t="s">
        <v>81</v>
      </c>
      <c r="AW406" s="14" t="s">
        <v>33</v>
      </c>
      <c r="AX406" s="14" t="s">
        <v>72</v>
      </c>
      <c r="AY406" s="254" t="s">
        <v>170</v>
      </c>
    </row>
    <row r="407" s="13" customFormat="1">
      <c r="A407" s="13"/>
      <c r="B407" s="233"/>
      <c r="C407" s="234"/>
      <c r="D407" s="235" t="s">
        <v>181</v>
      </c>
      <c r="E407" s="236" t="s">
        <v>19</v>
      </c>
      <c r="F407" s="237" t="s">
        <v>237</v>
      </c>
      <c r="G407" s="234"/>
      <c r="H407" s="236" t="s">
        <v>19</v>
      </c>
      <c r="I407" s="238"/>
      <c r="J407" s="234"/>
      <c r="K407" s="234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181</v>
      </c>
      <c r="AU407" s="243" t="s">
        <v>81</v>
      </c>
      <c r="AV407" s="13" t="s">
        <v>79</v>
      </c>
      <c r="AW407" s="13" t="s">
        <v>33</v>
      </c>
      <c r="AX407" s="13" t="s">
        <v>72</v>
      </c>
      <c r="AY407" s="243" t="s">
        <v>170</v>
      </c>
    </row>
    <row r="408" s="16" customFormat="1">
      <c r="A408" s="16"/>
      <c r="B408" s="266"/>
      <c r="C408" s="267"/>
      <c r="D408" s="235" t="s">
        <v>181</v>
      </c>
      <c r="E408" s="268" t="s">
        <v>19</v>
      </c>
      <c r="F408" s="269" t="s">
        <v>409</v>
      </c>
      <c r="G408" s="267"/>
      <c r="H408" s="270">
        <v>72.799999999999997</v>
      </c>
      <c r="I408" s="271"/>
      <c r="J408" s="267"/>
      <c r="K408" s="267"/>
      <c r="L408" s="272"/>
      <c r="M408" s="273"/>
      <c r="N408" s="274"/>
      <c r="O408" s="274"/>
      <c r="P408" s="274"/>
      <c r="Q408" s="274"/>
      <c r="R408" s="274"/>
      <c r="S408" s="274"/>
      <c r="T408" s="275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76" t="s">
        <v>181</v>
      </c>
      <c r="AU408" s="276" t="s">
        <v>81</v>
      </c>
      <c r="AV408" s="16" t="s">
        <v>194</v>
      </c>
      <c r="AW408" s="16" t="s">
        <v>33</v>
      </c>
      <c r="AX408" s="16" t="s">
        <v>72</v>
      </c>
      <c r="AY408" s="276" t="s">
        <v>170</v>
      </c>
    </row>
    <row r="409" s="13" customFormat="1">
      <c r="A409" s="13"/>
      <c r="B409" s="233"/>
      <c r="C409" s="234"/>
      <c r="D409" s="235" t="s">
        <v>181</v>
      </c>
      <c r="E409" s="236" t="s">
        <v>19</v>
      </c>
      <c r="F409" s="237" t="s">
        <v>474</v>
      </c>
      <c r="G409" s="234"/>
      <c r="H409" s="236" t="s">
        <v>19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181</v>
      </c>
      <c r="AU409" s="243" t="s">
        <v>81</v>
      </c>
      <c r="AV409" s="13" t="s">
        <v>79</v>
      </c>
      <c r="AW409" s="13" t="s">
        <v>33</v>
      </c>
      <c r="AX409" s="13" t="s">
        <v>72</v>
      </c>
      <c r="AY409" s="243" t="s">
        <v>170</v>
      </c>
    </row>
    <row r="410" s="14" customFormat="1">
      <c r="A410" s="14"/>
      <c r="B410" s="244"/>
      <c r="C410" s="245"/>
      <c r="D410" s="235" t="s">
        <v>181</v>
      </c>
      <c r="E410" s="246" t="s">
        <v>19</v>
      </c>
      <c r="F410" s="247" t="s">
        <v>475</v>
      </c>
      <c r="G410" s="245"/>
      <c r="H410" s="248">
        <v>-15.948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181</v>
      </c>
      <c r="AU410" s="254" t="s">
        <v>81</v>
      </c>
      <c r="AV410" s="14" t="s">
        <v>81</v>
      </c>
      <c r="AW410" s="14" t="s">
        <v>33</v>
      </c>
      <c r="AX410" s="14" t="s">
        <v>72</v>
      </c>
      <c r="AY410" s="254" t="s">
        <v>170</v>
      </c>
    </row>
    <row r="411" s="13" customFormat="1">
      <c r="A411" s="13"/>
      <c r="B411" s="233"/>
      <c r="C411" s="234"/>
      <c r="D411" s="235" t="s">
        <v>181</v>
      </c>
      <c r="E411" s="236" t="s">
        <v>19</v>
      </c>
      <c r="F411" s="237" t="s">
        <v>476</v>
      </c>
      <c r="G411" s="234"/>
      <c r="H411" s="236" t="s">
        <v>19</v>
      </c>
      <c r="I411" s="238"/>
      <c r="J411" s="234"/>
      <c r="K411" s="234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181</v>
      </c>
      <c r="AU411" s="243" t="s">
        <v>81</v>
      </c>
      <c r="AV411" s="13" t="s">
        <v>79</v>
      </c>
      <c r="AW411" s="13" t="s">
        <v>33</v>
      </c>
      <c r="AX411" s="13" t="s">
        <v>72</v>
      </c>
      <c r="AY411" s="243" t="s">
        <v>170</v>
      </c>
    </row>
    <row r="412" s="14" customFormat="1">
      <c r="A412" s="14"/>
      <c r="B412" s="244"/>
      <c r="C412" s="245"/>
      <c r="D412" s="235" t="s">
        <v>181</v>
      </c>
      <c r="E412" s="246" t="s">
        <v>19</v>
      </c>
      <c r="F412" s="247" t="s">
        <v>477</v>
      </c>
      <c r="G412" s="245"/>
      <c r="H412" s="248">
        <v>-2.3919999999999999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181</v>
      </c>
      <c r="AU412" s="254" t="s">
        <v>81</v>
      </c>
      <c r="AV412" s="14" t="s">
        <v>81</v>
      </c>
      <c r="AW412" s="14" t="s">
        <v>33</v>
      </c>
      <c r="AX412" s="14" t="s">
        <v>72</v>
      </c>
      <c r="AY412" s="254" t="s">
        <v>170</v>
      </c>
    </row>
    <row r="413" s="16" customFormat="1">
      <c r="A413" s="16"/>
      <c r="B413" s="266"/>
      <c r="C413" s="267"/>
      <c r="D413" s="235" t="s">
        <v>181</v>
      </c>
      <c r="E413" s="268" t="s">
        <v>19</v>
      </c>
      <c r="F413" s="269" t="s">
        <v>409</v>
      </c>
      <c r="G413" s="267"/>
      <c r="H413" s="270">
        <v>-18.34</v>
      </c>
      <c r="I413" s="271"/>
      <c r="J413" s="267"/>
      <c r="K413" s="267"/>
      <c r="L413" s="272"/>
      <c r="M413" s="273"/>
      <c r="N413" s="274"/>
      <c r="O413" s="274"/>
      <c r="P413" s="274"/>
      <c r="Q413" s="274"/>
      <c r="R413" s="274"/>
      <c r="S413" s="274"/>
      <c r="T413" s="275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T413" s="276" t="s">
        <v>181</v>
      </c>
      <c r="AU413" s="276" t="s">
        <v>81</v>
      </c>
      <c r="AV413" s="16" t="s">
        <v>194</v>
      </c>
      <c r="AW413" s="16" t="s">
        <v>33</v>
      </c>
      <c r="AX413" s="16" t="s">
        <v>72</v>
      </c>
      <c r="AY413" s="276" t="s">
        <v>170</v>
      </c>
    </row>
    <row r="414" s="15" customFormat="1">
      <c r="A414" s="15"/>
      <c r="B414" s="255"/>
      <c r="C414" s="256"/>
      <c r="D414" s="235" t="s">
        <v>181</v>
      </c>
      <c r="E414" s="257" t="s">
        <v>19</v>
      </c>
      <c r="F414" s="258" t="s">
        <v>187</v>
      </c>
      <c r="G414" s="256"/>
      <c r="H414" s="259">
        <v>54.459999999999994</v>
      </c>
      <c r="I414" s="260"/>
      <c r="J414" s="256"/>
      <c r="K414" s="256"/>
      <c r="L414" s="261"/>
      <c r="M414" s="262"/>
      <c r="N414" s="263"/>
      <c r="O414" s="263"/>
      <c r="P414" s="263"/>
      <c r="Q414" s="263"/>
      <c r="R414" s="263"/>
      <c r="S414" s="263"/>
      <c r="T414" s="264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5" t="s">
        <v>181</v>
      </c>
      <c r="AU414" s="265" t="s">
        <v>81</v>
      </c>
      <c r="AV414" s="15" t="s">
        <v>177</v>
      </c>
      <c r="AW414" s="15" t="s">
        <v>33</v>
      </c>
      <c r="AX414" s="15" t="s">
        <v>79</v>
      </c>
      <c r="AY414" s="265" t="s">
        <v>170</v>
      </c>
    </row>
    <row r="415" s="2" customFormat="1" ht="16.5" customHeight="1">
      <c r="A415" s="41"/>
      <c r="B415" s="42"/>
      <c r="C415" s="215" t="s">
        <v>478</v>
      </c>
      <c r="D415" s="215" t="s">
        <v>172</v>
      </c>
      <c r="E415" s="216" t="s">
        <v>479</v>
      </c>
      <c r="F415" s="217" t="s">
        <v>480</v>
      </c>
      <c r="G415" s="218" t="s">
        <v>233</v>
      </c>
      <c r="H415" s="219">
        <v>18.34</v>
      </c>
      <c r="I415" s="220"/>
      <c r="J415" s="221">
        <f>ROUND(I415*H415,2)</f>
        <v>0</v>
      </c>
      <c r="K415" s="217" t="s">
        <v>176</v>
      </c>
      <c r="L415" s="47"/>
      <c r="M415" s="222" t="s">
        <v>19</v>
      </c>
      <c r="N415" s="223" t="s">
        <v>43</v>
      </c>
      <c r="O415" s="87"/>
      <c r="P415" s="224">
        <f>O415*H415</f>
        <v>0</v>
      </c>
      <c r="Q415" s="224">
        <v>0.155</v>
      </c>
      <c r="R415" s="224">
        <f>Q415*H415</f>
        <v>2.8426999999999998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188</v>
      </c>
      <c r="AT415" s="226" t="s">
        <v>172</v>
      </c>
      <c r="AU415" s="226" t="s">
        <v>81</v>
      </c>
      <c r="AY415" s="20" t="s">
        <v>170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79</v>
      </c>
      <c r="BK415" s="227">
        <f>ROUND(I415*H415,2)</f>
        <v>0</v>
      </c>
      <c r="BL415" s="20" t="s">
        <v>188</v>
      </c>
      <c r="BM415" s="226" t="s">
        <v>481</v>
      </c>
    </row>
    <row r="416" s="2" customFormat="1">
      <c r="A416" s="41"/>
      <c r="B416" s="42"/>
      <c r="C416" s="43"/>
      <c r="D416" s="228" t="s">
        <v>179</v>
      </c>
      <c r="E416" s="43"/>
      <c r="F416" s="229" t="s">
        <v>482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179</v>
      </c>
      <c r="AU416" s="20" t="s">
        <v>81</v>
      </c>
    </row>
    <row r="417" s="13" customFormat="1">
      <c r="A417" s="13"/>
      <c r="B417" s="233"/>
      <c r="C417" s="234"/>
      <c r="D417" s="235" t="s">
        <v>181</v>
      </c>
      <c r="E417" s="236" t="s">
        <v>19</v>
      </c>
      <c r="F417" s="237" t="s">
        <v>483</v>
      </c>
      <c r="G417" s="234"/>
      <c r="H417" s="236" t="s">
        <v>19</v>
      </c>
      <c r="I417" s="238"/>
      <c r="J417" s="234"/>
      <c r="K417" s="234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181</v>
      </c>
      <c r="AU417" s="243" t="s">
        <v>81</v>
      </c>
      <c r="AV417" s="13" t="s">
        <v>79</v>
      </c>
      <c r="AW417" s="13" t="s">
        <v>33</v>
      </c>
      <c r="AX417" s="13" t="s">
        <v>72</v>
      </c>
      <c r="AY417" s="243" t="s">
        <v>170</v>
      </c>
    </row>
    <row r="418" s="13" customFormat="1">
      <c r="A418" s="13"/>
      <c r="B418" s="233"/>
      <c r="C418" s="234"/>
      <c r="D418" s="235" t="s">
        <v>181</v>
      </c>
      <c r="E418" s="236" t="s">
        <v>19</v>
      </c>
      <c r="F418" s="237" t="s">
        <v>237</v>
      </c>
      <c r="G418" s="234"/>
      <c r="H418" s="236" t="s">
        <v>19</v>
      </c>
      <c r="I418" s="238"/>
      <c r="J418" s="234"/>
      <c r="K418" s="234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181</v>
      </c>
      <c r="AU418" s="243" t="s">
        <v>81</v>
      </c>
      <c r="AV418" s="13" t="s">
        <v>79</v>
      </c>
      <c r="AW418" s="13" t="s">
        <v>33</v>
      </c>
      <c r="AX418" s="13" t="s">
        <v>72</v>
      </c>
      <c r="AY418" s="243" t="s">
        <v>170</v>
      </c>
    </row>
    <row r="419" s="13" customFormat="1">
      <c r="A419" s="13"/>
      <c r="B419" s="233"/>
      <c r="C419" s="234"/>
      <c r="D419" s="235" t="s">
        <v>181</v>
      </c>
      <c r="E419" s="236" t="s">
        <v>19</v>
      </c>
      <c r="F419" s="237" t="s">
        <v>484</v>
      </c>
      <c r="G419" s="234"/>
      <c r="H419" s="236" t="s">
        <v>19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181</v>
      </c>
      <c r="AU419" s="243" t="s">
        <v>81</v>
      </c>
      <c r="AV419" s="13" t="s">
        <v>79</v>
      </c>
      <c r="AW419" s="13" t="s">
        <v>33</v>
      </c>
      <c r="AX419" s="13" t="s">
        <v>72</v>
      </c>
      <c r="AY419" s="243" t="s">
        <v>170</v>
      </c>
    </row>
    <row r="420" s="14" customFormat="1">
      <c r="A420" s="14"/>
      <c r="B420" s="244"/>
      <c r="C420" s="245"/>
      <c r="D420" s="235" t="s">
        <v>181</v>
      </c>
      <c r="E420" s="246" t="s">
        <v>19</v>
      </c>
      <c r="F420" s="247" t="s">
        <v>485</v>
      </c>
      <c r="G420" s="245"/>
      <c r="H420" s="248">
        <v>15.948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181</v>
      </c>
      <c r="AU420" s="254" t="s">
        <v>81</v>
      </c>
      <c r="AV420" s="14" t="s">
        <v>81</v>
      </c>
      <c r="AW420" s="14" t="s">
        <v>33</v>
      </c>
      <c r="AX420" s="14" t="s">
        <v>72</v>
      </c>
      <c r="AY420" s="254" t="s">
        <v>170</v>
      </c>
    </row>
    <row r="421" s="13" customFormat="1">
      <c r="A421" s="13"/>
      <c r="B421" s="233"/>
      <c r="C421" s="234"/>
      <c r="D421" s="235" t="s">
        <v>181</v>
      </c>
      <c r="E421" s="236" t="s">
        <v>19</v>
      </c>
      <c r="F421" s="237" t="s">
        <v>476</v>
      </c>
      <c r="G421" s="234"/>
      <c r="H421" s="236" t="s">
        <v>19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181</v>
      </c>
      <c r="AU421" s="243" t="s">
        <v>81</v>
      </c>
      <c r="AV421" s="13" t="s">
        <v>79</v>
      </c>
      <c r="AW421" s="13" t="s">
        <v>33</v>
      </c>
      <c r="AX421" s="13" t="s">
        <v>72</v>
      </c>
      <c r="AY421" s="243" t="s">
        <v>170</v>
      </c>
    </row>
    <row r="422" s="14" customFormat="1">
      <c r="A422" s="14"/>
      <c r="B422" s="244"/>
      <c r="C422" s="245"/>
      <c r="D422" s="235" t="s">
        <v>181</v>
      </c>
      <c r="E422" s="246" t="s">
        <v>19</v>
      </c>
      <c r="F422" s="247" t="s">
        <v>486</v>
      </c>
      <c r="G422" s="245"/>
      <c r="H422" s="248">
        <v>2.3919999999999999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181</v>
      </c>
      <c r="AU422" s="254" t="s">
        <v>81</v>
      </c>
      <c r="AV422" s="14" t="s">
        <v>81</v>
      </c>
      <c r="AW422" s="14" t="s">
        <v>33</v>
      </c>
      <c r="AX422" s="14" t="s">
        <v>72</v>
      </c>
      <c r="AY422" s="254" t="s">
        <v>170</v>
      </c>
    </row>
    <row r="423" s="15" customFormat="1">
      <c r="A423" s="15"/>
      <c r="B423" s="255"/>
      <c r="C423" s="256"/>
      <c r="D423" s="235" t="s">
        <v>181</v>
      </c>
      <c r="E423" s="257" t="s">
        <v>19</v>
      </c>
      <c r="F423" s="258" t="s">
        <v>187</v>
      </c>
      <c r="G423" s="256"/>
      <c r="H423" s="259">
        <v>18.34</v>
      </c>
      <c r="I423" s="260"/>
      <c r="J423" s="256"/>
      <c r="K423" s="256"/>
      <c r="L423" s="261"/>
      <c r="M423" s="262"/>
      <c r="N423" s="263"/>
      <c r="O423" s="263"/>
      <c r="P423" s="263"/>
      <c r="Q423" s="263"/>
      <c r="R423" s="263"/>
      <c r="S423" s="263"/>
      <c r="T423" s="264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5" t="s">
        <v>181</v>
      </c>
      <c r="AU423" s="265" t="s">
        <v>81</v>
      </c>
      <c r="AV423" s="15" t="s">
        <v>177</v>
      </c>
      <c r="AW423" s="15" t="s">
        <v>33</v>
      </c>
      <c r="AX423" s="15" t="s">
        <v>79</v>
      </c>
      <c r="AY423" s="265" t="s">
        <v>170</v>
      </c>
    </row>
    <row r="424" s="2" customFormat="1" ht="16.5" customHeight="1">
      <c r="A424" s="41"/>
      <c r="B424" s="42"/>
      <c r="C424" s="215" t="s">
        <v>487</v>
      </c>
      <c r="D424" s="215" t="s">
        <v>172</v>
      </c>
      <c r="E424" s="216" t="s">
        <v>488</v>
      </c>
      <c r="F424" s="217" t="s">
        <v>489</v>
      </c>
      <c r="G424" s="218" t="s">
        <v>233</v>
      </c>
      <c r="H424" s="219">
        <v>18.34</v>
      </c>
      <c r="I424" s="220"/>
      <c r="J424" s="221">
        <f>ROUND(I424*H424,2)</f>
        <v>0</v>
      </c>
      <c r="K424" s="217" t="s">
        <v>176</v>
      </c>
      <c r="L424" s="47"/>
      <c r="M424" s="222" t="s">
        <v>19</v>
      </c>
      <c r="N424" s="223" t="s">
        <v>43</v>
      </c>
      <c r="O424" s="87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6" t="s">
        <v>188</v>
      </c>
      <c r="AT424" s="226" t="s">
        <v>172</v>
      </c>
      <c r="AU424" s="226" t="s">
        <v>81</v>
      </c>
      <c r="AY424" s="20" t="s">
        <v>170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20" t="s">
        <v>79</v>
      </c>
      <c r="BK424" s="227">
        <f>ROUND(I424*H424,2)</f>
        <v>0</v>
      </c>
      <c r="BL424" s="20" t="s">
        <v>188</v>
      </c>
      <c r="BM424" s="226" t="s">
        <v>490</v>
      </c>
    </row>
    <row r="425" s="2" customFormat="1">
      <c r="A425" s="41"/>
      <c r="B425" s="42"/>
      <c r="C425" s="43"/>
      <c r="D425" s="228" t="s">
        <v>179</v>
      </c>
      <c r="E425" s="43"/>
      <c r="F425" s="229" t="s">
        <v>491</v>
      </c>
      <c r="G425" s="43"/>
      <c r="H425" s="43"/>
      <c r="I425" s="230"/>
      <c r="J425" s="43"/>
      <c r="K425" s="43"/>
      <c r="L425" s="47"/>
      <c r="M425" s="231"/>
      <c r="N425" s="232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179</v>
      </c>
      <c r="AU425" s="20" t="s">
        <v>81</v>
      </c>
    </row>
    <row r="426" s="13" customFormat="1">
      <c r="A426" s="13"/>
      <c r="B426" s="233"/>
      <c r="C426" s="234"/>
      <c r="D426" s="235" t="s">
        <v>181</v>
      </c>
      <c r="E426" s="236" t="s">
        <v>19</v>
      </c>
      <c r="F426" s="237" t="s">
        <v>483</v>
      </c>
      <c r="G426" s="234"/>
      <c r="H426" s="236" t="s">
        <v>19</v>
      </c>
      <c r="I426" s="238"/>
      <c r="J426" s="234"/>
      <c r="K426" s="234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181</v>
      </c>
      <c r="AU426" s="243" t="s">
        <v>81</v>
      </c>
      <c r="AV426" s="13" t="s">
        <v>79</v>
      </c>
      <c r="AW426" s="13" t="s">
        <v>33</v>
      </c>
      <c r="AX426" s="13" t="s">
        <v>72</v>
      </c>
      <c r="AY426" s="243" t="s">
        <v>170</v>
      </c>
    </row>
    <row r="427" s="13" customFormat="1">
      <c r="A427" s="13"/>
      <c r="B427" s="233"/>
      <c r="C427" s="234"/>
      <c r="D427" s="235" t="s">
        <v>181</v>
      </c>
      <c r="E427" s="236" t="s">
        <v>19</v>
      </c>
      <c r="F427" s="237" t="s">
        <v>237</v>
      </c>
      <c r="G427" s="234"/>
      <c r="H427" s="236" t="s">
        <v>19</v>
      </c>
      <c r="I427" s="238"/>
      <c r="J427" s="234"/>
      <c r="K427" s="234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181</v>
      </c>
      <c r="AU427" s="243" t="s">
        <v>81</v>
      </c>
      <c r="AV427" s="13" t="s">
        <v>79</v>
      </c>
      <c r="AW427" s="13" t="s">
        <v>33</v>
      </c>
      <c r="AX427" s="13" t="s">
        <v>72</v>
      </c>
      <c r="AY427" s="243" t="s">
        <v>170</v>
      </c>
    </row>
    <row r="428" s="13" customFormat="1">
      <c r="A428" s="13"/>
      <c r="B428" s="233"/>
      <c r="C428" s="234"/>
      <c r="D428" s="235" t="s">
        <v>181</v>
      </c>
      <c r="E428" s="236" t="s">
        <v>19</v>
      </c>
      <c r="F428" s="237" t="s">
        <v>484</v>
      </c>
      <c r="G428" s="234"/>
      <c r="H428" s="236" t="s">
        <v>19</v>
      </c>
      <c r="I428" s="238"/>
      <c r="J428" s="234"/>
      <c r="K428" s="234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181</v>
      </c>
      <c r="AU428" s="243" t="s">
        <v>81</v>
      </c>
      <c r="AV428" s="13" t="s">
        <v>79</v>
      </c>
      <c r="AW428" s="13" t="s">
        <v>33</v>
      </c>
      <c r="AX428" s="13" t="s">
        <v>72</v>
      </c>
      <c r="AY428" s="243" t="s">
        <v>170</v>
      </c>
    </row>
    <row r="429" s="14" customFormat="1">
      <c r="A429" s="14"/>
      <c r="B429" s="244"/>
      <c r="C429" s="245"/>
      <c r="D429" s="235" t="s">
        <v>181</v>
      </c>
      <c r="E429" s="246" t="s">
        <v>19</v>
      </c>
      <c r="F429" s="247" t="s">
        <v>485</v>
      </c>
      <c r="G429" s="245"/>
      <c r="H429" s="248">
        <v>15.948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181</v>
      </c>
      <c r="AU429" s="254" t="s">
        <v>81</v>
      </c>
      <c r="AV429" s="14" t="s">
        <v>81</v>
      </c>
      <c r="AW429" s="14" t="s">
        <v>33</v>
      </c>
      <c r="AX429" s="14" t="s">
        <v>72</v>
      </c>
      <c r="AY429" s="254" t="s">
        <v>170</v>
      </c>
    </row>
    <row r="430" s="13" customFormat="1">
      <c r="A430" s="13"/>
      <c r="B430" s="233"/>
      <c r="C430" s="234"/>
      <c r="D430" s="235" t="s">
        <v>181</v>
      </c>
      <c r="E430" s="236" t="s">
        <v>19</v>
      </c>
      <c r="F430" s="237" t="s">
        <v>476</v>
      </c>
      <c r="G430" s="234"/>
      <c r="H430" s="236" t="s">
        <v>19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181</v>
      </c>
      <c r="AU430" s="243" t="s">
        <v>81</v>
      </c>
      <c r="AV430" s="13" t="s">
        <v>79</v>
      </c>
      <c r="AW430" s="13" t="s">
        <v>33</v>
      </c>
      <c r="AX430" s="13" t="s">
        <v>72</v>
      </c>
      <c r="AY430" s="243" t="s">
        <v>170</v>
      </c>
    </row>
    <row r="431" s="14" customFormat="1">
      <c r="A431" s="14"/>
      <c r="B431" s="244"/>
      <c r="C431" s="245"/>
      <c r="D431" s="235" t="s">
        <v>181</v>
      </c>
      <c r="E431" s="246" t="s">
        <v>19</v>
      </c>
      <c r="F431" s="247" t="s">
        <v>486</v>
      </c>
      <c r="G431" s="245"/>
      <c r="H431" s="248">
        <v>2.3919999999999999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181</v>
      </c>
      <c r="AU431" s="254" t="s">
        <v>81</v>
      </c>
      <c r="AV431" s="14" t="s">
        <v>81</v>
      </c>
      <c r="AW431" s="14" t="s">
        <v>33</v>
      </c>
      <c r="AX431" s="14" t="s">
        <v>72</v>
      </c>
      <c r="AY431" s="254" t="s">
        <v>170</v>
      </c>
    </row>
    <row r="432" s="15" customFormat="1">
      <c r="A432" s="15"/>
      <c r="B432" s="255"/>
      <c r="C432" s="256"/>
      <c r="D432" s="235" t="s">
        <v>181</v>
      </c>
      <c r="E432" s="257" t="s">
        <v>19</v>
      </c>
      <c r="F432" s="258" t="s">
        <v>187</v>
      </c>
      <c r="G432" s="256"/>
      <c r="H432" s="259">
        <v>18.34</v>
      </c>
      <c r="I432" s="260"/>
      <c r="J432" s="256"/>
      <c r="K432" s="256"/>
      <c r="L432" s="261"/>
      <c r="M432" s="262"/>
      <c r="N432" s="263"/>
      <c r="O432" s="263"/>
      <c r="P432" s="263"/>
      <c r="Q432" s="263"/>
      <c r="R432" s="263"/>
      <c r="S432" s="263"/>
      <c r="T432" s="264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5" t="s">
        <v>181</v>
      </c>
      <c r="AU432" s="265" t="s">
        <v>81</v>
      </c>
      <c r="AV432" s="15" t="s">
        <v>177</v>
      </c>
      <c r="AW432" s="15" t="s">
        <v>33</v>
      </c>
      <c r="AX432" s="15" t="s">
        <v>79</v>
      </c>
      <c r="AY432" s="265" t="s">
        <v>170</v>
      </c>
    </row>
    <row r="433" s="2" customFormat="1" ht="37.8" customHeight="1">
      <c r="A433" s="41"/>
      <c r="B433" s="42"/>
      <c r="C433" s="215" t="s">
        <v>492</v>
      </c>
      <c r="D433" s="215" t="s">
        <v>172</v>
      </c>
      <c r="E433" s="216" t="s">
        <v>493</v>
      </c>
      <c r="F433" s="217" t="s">
        <v>494</v>
      </c>
      <c r="G433" s="218" t="s">
        <v>219</v>
      </c>
      <c r="H433" s="219">
        <v>2.843</v>
      </c>
      <c r="I433" s="220"/>
      <c r="J433" s="221">
        <f>ROUND(I433*H433,2)</f>
        <v>0</v>
      </c>
      <c r="K433" s="217" t="s">
        <v>176</v>
      </c>
      <c r="L433" s="47"/>
      <c r="M433" s="222" t="s">
        <v>19</v>
      </c>
      <c r="N433" s="223" t="s">
        <v>43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188</v>
      </c>
      <c r="AT433" s="226" t="s">
        <v>172</v>
      </c>
      <c r="AU433" s="226" t="s">
        <v>81</v>
      </c>
      <c r="AY433" s="20" t="s">
        <v>170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79</v>
      </c>
      <c r="BK433" s="227">
        <f>ROUND(I433*H433,2)</f>
        <v>0</v>
      </c>
      <c r="BL433" s="20" t="s">
        <v>188</v>
      </c>
      <c r="BM433" s="226" t="s">
        <v>495</v>
      </c>
    </row>
    <row r="434" s="2" customFormat="1">
      <c r="A434" s="41"/>
      <c r="B434" s="42"/>
      <c r="C434" s="43"/>
      <c r="D434" s="228" t="s">
        <v>179</v>
      </c>
      <c r="E434" s="43"/>
      <c r="F434" s="229" t="s">
        <v>496</v>
      </c>
      <c r="G434" s="43"/>
      <c r="H434" s="43"/>
      <c r="I434" s="230"/>
      <c r="J434" s="43"/>
      <c r="K434" s="43"/>
      <c r="L434" s="47"/>
      <c r="M434" s="231"/>
      <c r="N434" s="232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179</v>
      </c>
      <c r="AU434" s="20" t="s">
        <v>81</v>
      </c>
    </row>
    <row r="435" s="12" customFormat="1" ht="22.8" customHeight="1">
      <c r="A435" s="12"/>
      <c r="B435" s="199"/>
      <c r="C435" s="200"/>
      <c r="D435" s="201" t="s">
        <v>71</v>
      </c>
      <c r="E435" s="213" t="s">
        <v>497</v>
      </c>
      <c r="F435" s="213" t="s">
        <v>498</v>
      </c>
      <c r="G435" s="200"/>
      <c r="H435" s="200"/>
      <c r="I435" s="203"/>
      <c r="J435" s="214">
        <f>BK435</f>
        <v>0</v>
      </c>
      <c r="K435" s="200"/>
      <c r="L435" s="205"/>
      <c r="M435" s="206"/>
      <c r="N435" s="207"/>
      <c r="O435" s="207"/>
      <c r="P435" s="208">
        <f>SUM(P436:P491)</f>
        <v>0</v>
      </c>
      <c r="Q435" s="207"/>
      <c r="R435" s="208">
        <f>SUM(R436:R491)</f>
        <v>0.25781999999999999</v>
      </c>
      <c r="S435" s="207"/>
      <c r="T435" s="209">
        <f>SUM(T436:T491)</f>
        <v>0.079924200000000001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10" t="s">
        <v>81</v>
      </c>
      <c r="AT435" s="211" t="s">
        <v>71</v>
      </c>
      <c r="AU435" s="211" t="s">
        <v>79</v>
      </c>
      <c r="AY435" s="210" t="s">
        <v>170</v>
      </c>
      <c r="BK435" s="212">
        <f>SUM(BK436:BK491)</f>
        <v>0</v>
      </c>
    </row>
    <row r="436" s="2" customFormat="1" ht="16.5" customHeight="1">
      <c r="A436" s="41"/>
      <c r="B436" s="42"/>
      <c r="C436" s="215" t="s">
        <v>499</v>
      </c>
      <c r="D436" s="215" t="s">
        <v>172</v>
      </c>
      <c r="E436" s="216" t="s">
        <v>500</v>
      </c>
      <c r="F436" s="217" t="s">
        <v>337</v>
      </c>
      <c r="G436" s="218" t="s">
        <v>233</v>
      </c>
      <c r="H436" s="219">
        <v>257.81999999999999</v>
      </c>
      <c r="I436" s="220"/>
      <c r="J436" s="221">
        <f>ROUND(I436*H436,2)</f>
        <v>0</v>
      </c>
      <c r="K436" s="217" t="s">
        <v>176</v>
      </c>
      <c r="L436" s="47"/>
      <c r="M436" s="222" t="s">
        <v>19</v>
      </c>
      <c r="N436" s="223" t="s">
        <v>43</v>
      </c>
      <c r="O436" s="87"/>
      <c r="P436" s="224">
        <f>O436*H436</f>
        <v>0</v>
      </c>
      <c r="Q436" s="224">
        <v>0.001</v>
      </c>
      <c r="R436" s="224">
        <f>Q436*H436</f>
        <v>0.25781999999999999</v>
      </c>
      <c r="S436" s="224">
        <v>0.00031</v>
      </c>
      <c r="T436" s="225">
        <f>S436*H436</f>
        <v>0.079924200000000001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6" t="s">
        <v>188</v>
      </c>
      <c r="AT436" s="226" t="s">
        <v>172</v>
      </c>
      <c r="AU436" s="226" t="s">
        <v>81</v>
      </c>
      <c r="AY436" s="20" t="s">
        <v>170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20" t="s">
        <v>79</v>
      </c>
      <c r="BK436" s="227">
        <f>ROUND(I436*H436,2)</f>
        <v>0</v>
      </c>
      <c r="BL436" s="20" t="s">
        <v>188</v>
      </c>
      <c r="BM436" s="226" t="s">
        <v>501</v>
      </c>
    </row>
    <row r="437" s="2" customFormat="1">
      <c r="A437" s="41"/>
      <c r="B437" s="42"/>
      <c r="C437" s="43"/>
      <c r="D437" s="228" t="s">
        <v>179</v>
      </c>
      <c r="E437" s="43"/>
      <c r="F437" s="229" t="s">
        <v>502</v>
      </c>
      <c r="G437" s="43"/>
      <c r="H437" s="43"/>
      <c r="I437" s="230"/>
      <c r="J437" s="43"/>
      <c r="K437" s="43"/>
      <c r="L437" s="47"/>
      <c r="M437" s="231"/>
      <c r="N437" s="232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179</v>
      </c>
      <c r="AU437" s="20" t="s">
        <v>81</v>
      </c>
    </row>
    <row r="438" s="13" customFormat="1">
      <c r="A438" s="13"/>
      <c r="B438" s="233"/>
      <c r="C438" s="234"/>
      <c r="D438" s="235" t="s">
        <v>181</v>
      </c>
      <c r="E438" s="236" t="s">
        <v>19</v>
      </c>
      <c r="F438" s="237" t="s">
        <v>503</v>
      </c>
      <c r="G438" s="234"/>
      <c r="H438" s="236" t="s">
        <v>19</v>
      </c>
      <c r="I438" s="238"/>
      <c r="J438" s="234"/>
      <c r="K438" s="234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181</v>
      </c>
      <c r="AU438" s="243" t="s">
        <v>81</v>
      </c>
      <c r="AV438" s="13" t="s">
        <v>79</v>
      </c>
      <c r="AW438" s="13" t="s">
        <v>33</v>
      </c>
      <c r="AX438" s="13" t="s">
        <v>72</v>
      </c>
      <c r="AY438" s="243" t="s">
        <v>170</v>
      </c>
    </row>
    <row r="439" s="13" customFormat="1">
      <c r="A439" s="13"/>
      <c r="B439" s="233"/>
      <c r="C439" s="234"/>
      <c r="D439" s="235" t="s">
        <v>181</v>
      </c>
      <c r="E439" s="236" t="s">
        <v>19</v>
      </c>
      <c r="F439" s="237" t="s">
        <v>237</v>
      </c>
      <c r="G439" s="234"/>
      <c r="H439" s="236" t="s">
        <v>19</v>
      </c>
      <c r="I439" s="238"/>
      <c r="J439" s="234"/>
      <c r="K439" s="234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181</v>
      </c>
      <c r="AU439" s="243" t="s">
        <v>81</v>
      </c>
      <c r="AV439" s="13" t="s">
        <v>79</v>
      </c>
      <c r="AW439" s="13" t="s">
        <v>33</v>
      </c>
      <c r="AX439" s="13" t="s">
        <v>72</v>
      </c>
      <c r="AY439" s="243" t="s">
        <v>170</v>
      </c>
    </row>
    <row r="440" s="13" customFormat="1">
      <c r="A440" s="13"/>
      <c r="B440" s="233"/>
      <c r="C440" s="234"/>
      <c r="D440" s="235" t="s">
        <v>181</v>
      </c>
      <c r="E440" s="236" t="s">
        <v>19</v>
      </c>
      <c r="F440" s="237" t="s">
        <v>504</v>
      </c>
      <c r="G440" s="234"/>
      <c r="H440" s="236" t="s">
        <v>19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181</v>
      </c>
      <c r="AU440" s="243" t="s">
        <v>81</v>
      </c>
      <c r="AV440" s="13" t="s">
        <v>79</v>
      </c>
      <c r="AW440" s="13" t="s">
        <v>33</v>
      </c>
      <c r="AX440" s="13" t="s">
        <v>72</v>
      </c>
      <c r="AY440" s="243" t="s">
        <v>170</v>
      </c>
    </row>
    <row r="441" s="14" customFormat="1">
      <c r="A441" s="14"/>
      <c r="B441" s="244"/>
      <c r="C441" s="245"/>
      <c r="D441" s="235" t="s">
        <v>181</v>
      </c>
      <c r="E441" s="246" t="s">
        <v>19</v>
      </c>
      <c r="F441" s="247" t="s">
        <v>505</v>
      </c>
      <c r="G441" s="245"/>
      <c r="H441" s="248">
        <v>33.600000000000001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181</v>
      </c>
      <c r="AU441" s="254" t="s">
        <v>81</v>
      </c>
      <c r="AV441" s="14" t="s">
        <v>81</v>
      </c>
      <c r="AW441" s="14" t="s">
        <v>33</v>
      </c>
      <c r="AX441" s="14" t="s">
        <v>72</v>
      </c>
      <c r="AY441" s="254" t="s">
        <v>170</v>
      </c>
    </row>
    <row r="442" s="13" customFormat="1">
      <c r="A442" s="13"/>
      <c r="B442" s="233"/>
      <c r="C442" s="234"/>
      <c r="D442" s="235" t="s">
        <v>181</v>
      </c>
      <c r="E442" s="236" t="s">
        <v>19</v>
      </c>
      <c r="F442" s="237" t="s">
        <v>408</v>
      </c>
      <c r="G442" s="234"/>
      <c r="H442" s="236" t="s">
        <v>19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181</v>
      </c>
      <c r="AU442" s="243" t="s">
        <v>81</v>
      </c>
      <c r="AV442" s="13" t="s">
        <v>79</v>
      </c>
      <c r="AW442" s="13" t="s">
        <v>33</v>
      </c>
      <c r="AX442" s="13" t="s">
        <v>72</v>
      </c>
      <c r="AY442" s="243" t="s">
        <v>170</v>
      </c>
    </row>
    <row r="443" s="13" customFormat="1">
      <c r="A443" s="13"/>
      <c r="B443" s="233"/>
      <c r="C443" s="234"/>
      <c r="D443" s="235" t="s">
        <v>181</v>
      </c>
      <c r="E443" s="236" t="s">
        <v>19</v>
      </c>
      <c r="F443" s="237" t="s">
        <v>506</v>
      </c>
      <c r="G443" s="234"/>
      <c r="H443" s="236" t="s">
        <v>19</v>
      </c>
      <c r="I443" s="238"/>
      <c r="J443" s="234"/>
      <c r="K443" s="234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181</v>
      </c>
      <c r="AU443" s="243" t="s">
        <v>81</v>
      </c>
      <c r="AV443" s="13" t="s">
        <v>79</v>
      </c>
      <c r="AW443" s="13" t="s">
        <v>33</v>
      </c>
      <c r="AX443" s="13" t="s">
        <v>72</v>
      </c>
      <c r="AY443" s="243" t="s">
        <v>170</v>
      </c>
    </row>
    <row r="444" s="13" customFormat="1">
      <c r="A444" s="13"/>
      <c r="B444" s="233"/>
      <c r="C444" s="234"/>
      <c r="D444" s="235" t="s">
        <v>181</v>
      </c>
      <c r="E444" s="236" t="s">
        <v>19</v>
      </c>
      <c r="F444" s="237" t="s">
        <v>237</v>
      </c>
      <c r="G444" s="234"/>
      <c r="H444" s="236" t="s">
        <v>19</v>
      </c>
      <c r="I444" s="238"/>
      <c r="J444" s="234"/>
      <c r="K444" s="234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181</v>
      </c>
      <c r="AU444" s="243" t="s">
        <v>81</v>
      </c>
      <c r="AV444" s="13" t="s">
        <v>79</v>
      </c>
      <c r="AW444" s="13" t="s">
        <v>33</v>
      </c>
      <c r="AX444" s="13" t="s">
        <v>72</v>
      </c>
      <c r="AY444" s="243" t="s">
        <v>170</v>
      </c>
    </row>
    <row r="445" s="13" customFormat="1">
      <c r="A445" s="13"/>
      <c r="B445" s="233"/>
      <c r="C445" s="234"/>
      <c r="D445" s="235" t="s">
        <v>181</v>
      </c>
      <c r="E445" s="236" t="s">
        <v>19</v>
      </c>
      <c r="F445" s="237" t="s">
        <v>507</v>
      </c>
      <c r="G445" s="234"/>
      <c r="H445" s="236" t="s">
        <v>19</v>
      </c>
      <c r="I445" s="238"/>
      <c r="J445" s="234"/>
      <c r="K445" s="234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181</v>
      </c>
      <c r="AU445" s="243" t="s">
        <v>81</v>
      </c>
      <c r="AV445" s="13" t="s">
        <v>79</v>
      </c>
      <c r="AW445" s="13" t="s">
        <v>33</v>
      </c>
      <c r="AX445" s="13" t="s">
        <v>72</v>
      </c>
      <c r="AY445" s="243" t="s">
        <v>170</v>
      </c>
    </row>
    <row r="446" s="14" customFormat="1">
      <c r="A446" s="14"/>
      <c r="B446" s="244"/>
      <c r="C446" s="245"/>
      <c r="D446" s="235" t="s">
        <v>181</v>
      </c>
      <c r="E446" s="246" t="s">
        <v>19</v>
      </c>
      <c r="F446" s="247" t="s">
        <v>508</v>
      </c>
      <c r="G446" s="245"/>
      <c r="H446" s="248">
        <v>9.4499999999999993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181</v>
      </c>
      <c r="AU446" s="254" t="s">
        <v>81</v>
      </c>
      <c r="AV446" s="14" t="s">
        <v>81</v>
      </c>
      <c r="AW446" s="14" t="s">
        <v>33</v>
      </c>
      <c r="AX446" s="14" t="s">
        <v>72</v>
      </c>
      <c r="AY446" s="254" t="s">
        <v>170</v>
      </c>
    </row>
    <row r="447" s="13" customFormat="1">
      <c r="A447" s="13"/>
      <c r="B447" s="233"/>
      <c r="C447" s="234"/>
      <c r="D447" s="235" t="s">
        <v>181</v>
      </c>
      <c r="E447" s="236" t="s">
        <v>19</v>
      </c>
      <c r="F447" s="237" t="s">
        <v>408</v>
      </c>
      <c r="G447" s="234"/>
      <c r="H447" s="236" t="s">
        <v>19</v>
      </c>
      <c r="I447" s="238"/>
      <c r="J447" s="234"/>
      <c r="K447" s="234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181</v>
      </c>
      <c r="AU447" s="243" t="s">
        <v>81</v>
      </c>
      <c r="AV447" s="13" t="s">
        <v>79</v>
      </c>
      <c r="AW447" s="13" t="s">
        <v>33</v>
      </c>
      <c r="AX447" s="13" t="s">
        <v>72</v>
      </c>
      <c r="AY447" s="243" t="s">
        <v>170</v>
      </c>
    </row>
    <row r="448" s="13" customFormat="1">
      <c r="A448" s="13"/>
      <c r="B448" s="233"/>
      <c r="C448" s="234"/>
      <c r="D448" s="235" t="s">
        <v>181</v>
      </c>
      <c r="E448" s="236" t="s">
        <v>19</v>
      </c>
      <c r="F448" s="237" t="s">
        <v>509</v>
      </c>
      <c r="G448" s="234"/>
      <c r="H448" s="236" t="s">
        <v>19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181</v>
      </c>
      <c r="AU448" s="243" t="s">
        <v>81</v>
      </c>
      <c r="AV448" s="13" t="s">
        <v>79</v>
      </c>
      <c r="AW448" s="13" t="s">
        <v>33</v>
      </c>
      <c r="AX448" s="13" t="s">
        <v>72</v>
      </c>
      <c r="AY448" s="243" t="s">
        <v>170</v>
      </c>
    </row>
    <row r="449" s="13" customFormat="1">
      <c r="A449" s="13"/>
      <c r="B449" s="233"/>
      <c r="C449" s="234"/>
      <c r="D449" s="235" t="s">
        <v>181</v>
      </c>
      <c r="E449" s="236" t="s">
        <v>19</v>
      </c>
      <c r="F449" s="237" t="s">
        <v>237</v>
      </c>
      <c r="G449" s="234"/>
      <c r="H449" s="236" t="s">
        <v>19</v>
      </c>
      <c r="I449" s="238"/>
      <c r="J449" s="234"/>
      <c r="K449" s="234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181</v>
      </c>
      <c r="AU449" s="243" t="s">
        <v>81</v>
      </c>
      <c r="AV449" s="13" t="s">
        <v>79</v>
      </c>
      <c r="AW449" s="13" t="s">
        <v>33</v>
      </c>
      <c r="AX449" s="13" t="s">
        <v>72</v>
      </c>
      <c r="AY449" s="243" t="s">
        <v>170</v>
      </c>
    </row>
    <row r="450" s="13" customFormat="1">
      <c r="A450" s="13"/>
      <c r="B450" s="233"/>
      <c r="C450" s="234"/>
      <c r="D450" s="235" t="s">
        <v>181</v>
      </c>
      <c r="E450" s="236" t="s">
        <v>19</v>
      </c>
      <c r="F450" s="237" t="s">
        <v>510</v>
      </c>
      <c r="G450" s="234"/>
      <c r="H450" s="236" t="s">
        <v>19</v>
      </c>
      <c r="I450" s="238"/>
      <c r="J450" s="234"/>
      <c r="K450" s="234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181</v>
      </c>
      <c r="AU450" s="243" t="s">
        <v>81</v>
      </c>
      <c r="AV450" s="13" t="s">
        <v>79</v>
      </c>
      <c r="AW450" s="13" t="s">
        <v>33</v>
      </c>
      <c r="AX450" s="13" t="s">
        <v>72</v>
      </c>
      <c r="AY450" s="243" t="s">
        <v>170</v>
      </c>
    </row>
    <row r="451" s="14" customFormat="1">
      <c r="A451" s="14"/>
      <c r="B451" s="244"/>
      <c r="C451" s="245"/>
      <c r="D451" s="235" t="s">
        <v>181</v>
      </c>
      <c r="E451" s="246" t="s">
        <v>19</v>
      </c>
      <c r="F451" s="247" t="s">
        <v>511</v>
      </c>
      <c r="G451" s="245"/>
      <c r="H451" s="248">
        <v>2.3199999999999998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181</v>
      </c>
      <c r="AU451" s="254" t="s">
        <v>81</v>
      </c>
      <c r="AV451" s="14" t="s">
        <v>81</v>
      </c>
      <c r="AW451" s="14" t="s">
        <v>33</v>
      </c>
      <c r="AX451" s="14" t="s">
        <v>72</v>
      </c>
      <c r="AY451" s="254" t="s">
        <v>170</v>
      </c>
    </row>
    <row r="452" s="13" customFormat="1">
      <c r="A452" s="13"/>
      <c r="B452" s="233"/>
      <c r="C452" s="234"/>
      <c r="D452" s="235" t="s">
        <v>181</v>
      </c>
      <c r="E452" s="236" t="s">
        <v>19</v>
      </c>
      <c r="F452" s="237" t="s">
        <v>408</v>
      </c>
      <c r="G452" s="234"/>
      <c r="H452" s="236" t="s">
        <v>19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181</v>
      </c>
      <c r="AU452" s="243" t="s">
        <v>81</v>
      </c>
      <c r="AV452" s="13" t="s">
        <v>79</v>
      </c>
      <c r="AW452" s="13" t="s">
        <v>33</v>
      </c>
      <c r="AX452" s="13" t="s">
        <v>72</v>
      </c>
      <c r="AY452" s="243" t="s">
        <v>170</v>
      </c>
    </row>
    <row r="453" s="13" customFormat="1">
      <c r="A453" s="13"/>
      <c r="B453" s="233"/>
      <c r="C453" s="234"/>
      <c r="D453" s="235" t="s">
        <v>181</v>
      </c>
      <c r="E453" s="236" t="s">
        <v>19</v>
      </c>
      <c r="F453" s="237" t="s">
        <v>512</v>
      </c>
      <c r="G453" s="234"/>
      <c r="H453" s="236" t="s">
        <v>19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181</v>
      </c>
      <c r="AU453" s="243" t="s">
        <v>81</v>
      </c>
      <c r="AV453" s="13" t="s">
        <v>79</v>
      </c>
      <c r="AW453" s="13" t="s">
        <v>33</v>
      </c>
      <c r="AX453" s="13" t="s">
        <v>72</v>
      </c>
      <c r="AY453" s="243" t="s">
        <v>170</v>
      </c>
    </row>
    <row r="454" s="13" customFormat="1">
      <c r="A454" s="13"/>
      <c r="B454" s="233"/>
      <c r="C454" s="234"/>
      <c r="D454" s="235" t="s">
        <v>181</v>
      </c>
      <c r="E454" s="236" t="s">
        <v>19</v>
      </c>
      <c r="F454" s="237" t="s">
        <v>237</v>
      </c>
      <c r="G454" s="234"/>
      <c r="H454" s="236" t="s">
        <v>19</v>
      </c>
      <c r="I454" s="238"/>
      <c r="J454" s="234"/>
      <c r="K454" s="234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181</v>
      </c>
      <c r="AU454" s="243" t="s">
        <v>81</v>
      </c>
      <c r="AV454" s="13" t="s">
        <v>79</v>
      </c>
      <c r="AW454" s="13" t="s">
        <v>33</v>
      </c>
      <c r="AX454" s="13" t="s">
        <v>72</v>
      </c>
      <c r="AY454" s="243" t="s">
        <v>170</v>
      </c>
    </row>
    <row r="455" s="13" customFormat="1">
      <c r="A455" s="13"/>
      <c r="B455" s="233"/>
      <c r="C455" s="234"/>
      <c r="D455" s="235" t="s">
        <v>181</v>
      </c>
      <c r="E455" s="236" t="s">
        <v>19</v>
      </c>
      <c r="F455" s="237" t="s">
        <v>513</v>
      </c>
      <c r="G455" s="234"/>
      <c r="H455" s="236" t="s">
        <v>19</v>
      </c>
      <c r="I455" s="238"/>
      <c r="J455" s="234"/>
      <c r="K455" s="234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181</v>
      </c>
      <c r="AU455" s="243" t="s">
        <v>81</v>
      </c>
      <c r="AV455" s="13" t="s">
        <v>79</v>
      </c>
      <c r="AW455" s="13" t="s">
        <v>33</v>
      </c>
      <c r="AX455" s="13" t="s">
        <v>72</v>
      </c>
      <c r="AY455" s="243" t="s">
        <v>170</v>
      </c>
    </row>
    <row r="456" s="14" customFormat="1">
      <c r="A456" s="14"/>
      <c r="B456" s="244"/>
      <c r="C456" s="245"/>
      <c r="D456" s="235" t="s">
        <v>181</v>
      </c>
      <c r="E456" s="246" t="s">
        <v>19</v>
      </c>
      <c r="F456" s="247" t="s">
        <v>514</v>
      </c>
      <c r="G456" s="245"/>
      <c r="H456" s="248">
        <v>100.7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181</v>
      </c>
      <c r="AU456" s="254" t="s">
        <v>81</v>
      </c>
      <c r="AV456" s="14" t="s">
        <v>81</v>
      </c>
      <c r="AW456" s="14" t="s">
        <v>33</v>
      </c>
      <c r="AX456" s="14" t="s">
        <v>72</v>
      </c>
      <c r="AY456" s="254" t="s">
        <v>170</v>
      </c>
    </row>
    <row r="457" s="13" customFormat="1">
      <c r="A457" s="13"/>
      <c r="B457" s="233"/>
      <c r="C457" s="234"/>
      <c r="D457" s="235" t="s">
        <v>181</v>
      </c>
      <c r="E457" s="236" t="s">
        <v>19</v>
      </c>
      <c r="F457" s="237" t="s">
        <v>237</v>
      </c>
      <c r="G457" s="234"/>
      <c r="H457" s="236" t="s">
        <v>19</v>
      </c>
      <c r="I457" s="238"/>
      <c r="J457" s="234"/>
      <c r="K457" s="234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181</v>
      </c>
      <c r="AU457" s="243" t="s">
        <v>81</v>
      </c>
      <c r="AV457" s="13" t="s">
        <v>79</v>
      </c>
      <c r="AW457" s="13" t="s">
        <v>33</v>
      </c>
      <c r="AX457" s="13" t="s">
        <v>72</v>
      </c>
      <c r="AY457" s="243" t="s">
        <v>170</v>
      </c>
    </row>
    <row r="458" s="13" customFormat="1">
      <c r="A458" s="13"/>
      <c r="B458" s="233"/>
      <c r="C458" s="234"/>
      <c r="D458" s="235" t="s">
        <v>181</v>
      </c>
      <c r="E458" s="236" t="s">
        <v>19</v>
      </c>
      <c r="F458" s="237" t="s">
        <v>515</v>
      </c>
      <c r="G458" s="234"/>
      <c r="H458" s="236" t="s">
        <v>19</v>
      </c>
      <c r="I458" s="238"/>
      <c r="J458" s="234"/>
      <c r="K458" s="234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181</v>
      </c>
      <c r="AU458" s="243" t="s">
        <v>81</v>
      </c>
      <c r="AV458" s="13" t="s">
        <v>79</v>
      </c>
      <c r="AW458" s="13" t="s">
        <v>33</v>
      </c>
      <c r="AX458" s="13" t="s">
        <v>72</v>
      </c>
      <c r="AY458" s="243" t="s">
        <v>170</v>
      </c>
    </row>
    <row r="459" s="13" customFormat="1">
      <c r="A459" s="13"/>
      <c r="B459" s="233"/>
      <c r="C459" s="234"/>
      <c r="D459" s="235" t="s">
        <v>181</v>
      </c>
      <c r="E459" s="236" t="s">
        <v>19</v>
      </c>
      <c r="F459" s="237" t="s">
        <v>237</v>
      </c>
      <c r="G459" s="234"/>
      <c r="H459" s="236" t="s">
        <v>19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181</v>
      </c>
      <c r="AU459" s="243" t="s">
        <v>81</v>
      </c>
      <c r="AV459" s="13" t="s">
        <v>79</v>
      </c>
      <c r="AW459" s="13" t="s">
        <v>33</v>
      </c>
      <c r="AX459" s="13" t="s">
        <v>72</v>
      </c>
      <c r="AY459" s="243" t="s">
        <v>170</v>
      </c>
    </row>
    <row r="460" s="13" customFormat="1">
      <c r="A460" s="13"/>
      <c r="B460" s="233"/>
      <c r="C460" s="234"/>
      <c r="D460" s="235" t="s">
        <v>181</v>
      </c>
      <c r="E460" s="236" t="s">
        <v>19</v>
      </c>
      <c r="F460" s="237" t="s">
        <v>516</v>
      </c>
      <c r="G460" s="234"/>
      <c r="H460" s="236" t="s">
        <v>19</v>
      </c>
      <c r="I460" s="238"/>
      <c r="J460" s="234"/>
      <c r="K460" s="234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181</v>
      </c>
      <c r="AU460" s="243" t="s">
        <v>81</v>
      </c>
      <c r="AV460" s="13" t="s">
        <v>79</v>
      </c>
      <c r="AW460" s="13" t="s">
        <v>33</v>
      </c>
      <c r="AX460" s="13" t="s">
        <v>72</v>
      </c>
      <c r="AY460" s="243" t="s">
        <v>170</v>
      </c>
    </row>
    <row r="461" s="14" customFormat="1">
      <c r="A461" s="14"/>
      <c r="B461" s="244"/>
      <c r="C461" s="245"/>
      <c r="D461" s="235" t="s">
        <v>181</v>
      </c>
      <c r="E461" s="246" t="s">
        <v>19</v>
      </c>
      <c r="F461" s="247" t="s">
        <v>517</v>
      </c>
      <c r="G461" s="245"/>
      <c r="H461" s="248">
        <v>111.75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181</v>
      </c>
      <c r="AU461" s="254" t="s">
        <v>81</v>
      </c>
      <c r="AV461" s="14" t="s">
        <v>81</v>
      </c>
      <c r="AW461" s="14" t="s">
        <v>33</v>
      </c>
      <c r="AX461" s="14" t="s">
        <v>72</v>
      </c>
      <c r="AY461" s="254" t="s">
        <v>170</v>
      </c>
    </row>
    <row r="462" s="13" customFormat="1">
      <c r="A462" s="13"/>
      <c r="B462" s="233"/>
      <c r="C462" s="234"/>
      <c r="D462" s="235" t="s">
        <v>181</v>
      </c>
      <c r="E462" s="236" t="s">
        <v>19</v>
      </c>
      <c r="F462" s="237" t="s">
        <v>237</v>
      </c>
      <c r="G462" s="234"/>
      <c r="H462" s="236" t="s">
        <v>19</v>
      </c>
      <c r="I462" s="238"/>
      <c r="J462" s="234"/>
      <c r="K462" s="234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181</v>
      </c>
      <c r="AU462" s="243" t="s">
        <v>81</v>
      </c>
      <c r="AV462" s="13" t="s">
        <v>79</v>
      </c>
      <c r="AW462" s="13" t="s">
        <v>33</v>
      </c>
      <c r="AX462" s="13" t="s">
        <v>72</v>
      </c>
      <c r="AY462" s="243" t="s">
        <v>170</v>
      </c>
    </row>
    <row r="463" s="15" customFormat="1">
      <c r="A463" s="15"/>
      <c r="B463" s="255"/>
      <c r="C463" s="256"/>
      <c r="D463" s="235" t="s">
        <v>181</v>
      </c>
      <c r="E463" s="257" t="s">
        <v>19</v>
      </c>
      <c r="F463" s="258" t="s">
        <v>187</v>
      </c>
      <c r="G463" s="256"/>
      <c r="H463" s="259">
        <v>257.81999999999999</v>
      </c>
      <c r="I463" s="260"/>
      <c r="J463" s="256"/>
      <c r="K463" s="256"/>
      <c r="L463" s="261"/>
      <c r="M463" s="262"/>
      <c r="N463" s="263"/>
      <c r="O463" s="263"/>
      <c r="P463" s="263"/>
      <c r="Q463" s="263"/>
      <c r="R463" s="263"/>
      <c r="S463" s="263"/>
      <c r="T463" s="264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5" t="s">
        <v>181</v>
      </c>
      <c r="AU463" s="265" t="s">
        <v>81</v>
      </c>
      <c r="AV463" s="15" t="s">
        <v>177</v>
      </c>
      <c r="AW463" s="15" t="s">
        <v>33</v>
      </c>
      <c r="AX463" s="15" t="s">
        <v>79</v>
      </c>
      <c r="AY463" s="265" t="s">
        <v>170</v>
      </c>
    </row>
    <row r="464" s="2" customFormat="1" ht="16.5" customHeight="1">
      <c r="A464" s="41"/>
      <c r="B464" s="42"/>
      <c r="C464" s="215" t="s">
        <v>518</v>
      </c>
      <c r="D464" s="215" t="s">
        <v>172</v>
      </c>
      <c r="E464" s="216" t="s">
        <v>519</v>
      </c>
      <c r="F464" s="217" t="s">
        <v>520</v>
      </c>
      <c r="G464" s="218" t="s">
        <v>233</v>
      </c>
      <c r="H464" s="219">
        <v>257.81999999999999</v>
      </c>
      <c r="I464" s="220"/>
      <c r="J464" s="221">
        <f>ROUND(I464*H464,2)</f>
        <v>0</v>
      </c>
      <c r="K464" s="217" t="s">
        <v>176</v>
      </c>
      <c r="L464" s="47"/>
      <c r="M464" s="222" t="s">
        <v>19</v>
      </c>
      <c r="N464" s="223" t="s">
        <v>43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188</v>
      </c>
      <c r="AT464" s="226" t="s">
        <v>172</v>
      </c>
      <c r="AU464" s="226" t="s">
        <v>81</v>
      </c>
      <c r="AY464" s="20" t="s">
        <v>170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79</v>
      </c>
      <c r="BK464" s="227">
        <f>ROUND(I464*H464,2)</f>
        <v>0</v>
      </c>
      <c r="BL464" s="20" t="s">
        <v>188</v>
      </c>
      <c r="BM464" s="226" t="s">
        <v>521</v>
      </c>
    </row>
    <row r="465" s="2" customFormat="1">
      <c r="A465" s="41"/>
      <c r="B465" s="42"/>
      <c r="C465" s="43"/>
      <c r="D465" s="228" t="s">
        <v>179</v>
      </c>
      <c r="E465" s="43"/>
      <c r="F465" s="229" t="s">
        <v>522</v>
      </c>
      <c r="G465" s="43"/>
      <c r="H465" s="43"/>
      <c r="I465" s="230"/>
      <c r="J465" s="43"/>
      <c r="K465" s="43"/>
      <c r="L465" s="47"/>
      <c r="M465" s="231"/>
      <c r="N465" s="232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179</v>
      </c>
      <c r="AU465" s="20" t="s">
        <v>81</v>
      </c>
    </row>
    <row r="466" s="13" customFormat="1">
      <c r="A466" s="13"/>
      <c r="B466" s="233"/>
      <c r="C466" s="234"/>
      <c r="D466" s="235" t="s">
        <v>181</v>
      </c>
      <c r="E466" s="236" t="s">
        <v>19</v>
      </c>
      <c r="F466" s="237" t="s">
        <v>503</v>
      </c>
      <c r="G466" s="234"/>
      <c r="H466" s="236" t="s">
        <v>19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181</v>
      </c>
      <c r="AU466" s="243" t="s">
        <v>81</v>
      </c>
      <c r="AV466" s="13" t="s">
        <v>79</v>
      </c>
      <c r="AW466" s="13" t="s">
        <v>33</v>
      </c>
      <c r="AX466" s="13" t="s">
        <v>72</v>
      </c>
      <c r="AY466" s="243" t="s">
        <v>170</v>
      </c>
    </row>
    <row r="467" s="13" customFormat="1">
      <c r="A467" s="13"/>
      <c r="B467" s="233"/>
      <c r="C467" s="234"/>
      <c r="D467" s="235" t="s">
        <v>181</v>
      </c>
      <c r="E467" s="236" t="s">
        <v>19</v>
      </c>
      <c r="F467" s="237" t="s">
        <v>237</v>
      </c>
      <c r="G467" s="234"/>
      <c r="H467" s="236" t="s">
        <v>19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181</v>
      </c>
      <c r="AU467" s="243" t="s">
        <v>81</v>
      </c>
      <c r="AV467" s="13" t="s">
        <v>79</v>
      </c>
      <c r="AW467" s="13" t="s">
        <v>33</v>
      </c>
      <c r="AX467" s="13" t="s">
        <v>72</v>
      </c>
      <c r="AY467" s="243" t="s">
        <v>170</v>
      </c>
    </row>
    <row r="468" s="13" customFormat="1">
      <c r="A468" s="13"/>
      <c r="B468" s="233"/>
      <c r="C468" s="234"/>
      <c r="D468" s="235" t="s">
        <v>181</v>
      </c>
      <c r="E468" s="236" t="s">
        <v>19</v>
      </c>
      <c r="F468" s="237" t="s">
        <v>504</v>
      </c>
      <c r="G468" s="234"/>
      <c r="H468" s="236" t="s">
        <v>19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181</v>
      </c>
      <c r="AU468" s="243" t="s">
        <v>81</v>
      </c>
      <c r="AV468" s="13" t="s">
        <v>79</v>
      </c>
      <c r="AW468" s="13" t="s">
        <v>33</v>
      </c>
      <c r="AX468" s="13" t="s">
        <v>72</v>
      </c>
      <c r="AY468" s="243" t="s">
        <v>170</v>
      </c>
    </row>
    <row r="469" s="14" customFormat="1">
      <c r="A469" s="14"/>
      <c r="B469" s="244"/>
      <c r="C469" s="245"/>
      <c r="D469" s="235" t="s">
        <v>181</v>
      </c>
      <c r="E469" s="246" t="s">
        <v>19</v>
      </c>
      <c r="F469" s="247" t="s">
        <v>505</v>
      </c>
      <c r="G469" s="245"/>
      <c r="H469" s="248">
        <v>33.600000000000001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181</v>
      </c>
      <c r="AU469" s="254" t="s">
        <v>81</v>
      </c>
      <c r="AV469" s="14" t="s">
        <v>81</v>
      </c>
      <c r="AW469" s="14" t="s">
        <v>33</v>
      </c>
      <c r="AX469" s="14" t="s">
        <v>72</v>
      </c>
      <c r="AY469" s="254" t="s">
        <v>170</v>
      </c>
    </row>
    <row r="470" s="13" customFormat="1">
      <c r="A470" s="13"/>
      <c r="B470" s="233"/>
      <c r="C470" s="234"/>
      <c r="D470" s="235" t="s">
        <v>181</v>
      </c>
      <c r="E470" s="236" t="s">
        <v>19</v>
      </c>
      <c r="F470" s="237" t="s">
        <v>408</v>
      </c>
      <c r="G470" s="234"/>
      <c r="H470" s="236" t="s">
        <v>19</v>
      </c>
      <c r="I470" s="238"/>
      <c r="J470" s="234"/>
      <c r="K470" s="234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181</v>
      </c>
      <c r="AU470" s="243" t="s">
        <v>81</v>
      </c>
      <c r="AV470" s="13" t="s">
        <v>79</v>
      </c>
      <c r="AW470" s="13" t="s">
        <v>33</v>
      </c>
      <c r="AX470" s="13" t="s">
        <v>72</v>
      </c>
      <c r="AY470" s="243" t="s">
        <v>170</v>
      </c>
    </row>
    <row r="471" s="13" customFormat="1">
      <c r="A471" s="13"/>
      <c r="B471" s="233"/>
      <c r="C471" s="234"/>
      <c r="D471" s="235" t="s">
        <v>181</v>
      </c>
      <c r="E471" s="236" t="s">
        <v>19</v>
      </c>
      <c r="F471" s="237" t="s">
        <v>506</v>
      </c>
      <c r="G471" s="234"/>
      <c r="H471" s="236" t="s">
        <v>19</v>
      </c>
      <c r="I471" s="238"/>
      <c r="J471" s="234"/>
      <c r="K471" s="234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181</v>
      </c>
      <c r="AU471" s="243" t="s">
        <v>81</v>
      </c>
      <c r="AV471" s="13" t="s">
        <v>79</v>
      </c>
      <c r="AW471" s="13" t="s">
        <v>33</v>
      </c>
      <c r="AX471" s="13" t="s">
        <v>72</v>
      </c>
      <c r="AY471" s="243" t="s">
        <v>170</v>
      </c>
    </row>
    <row r="472" s="13" customFormat="1">
      <c r="A472" s="13"/>
      <c r="B472" s="233"/>
      <c r="C472" s="234"/>
      <c r="D472" s="235" t="s">
        <v>181</v>
      </c>
      <c r="E472" s="236" t="s">
        <v>19</v>
      </c>
      <c r="F472" s="237" t="s">
        <v>237</v>
      </c>
      <c r="G472" s="234"/>
      <c r="H472" s="236" t="s">
        <v>19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181</v>
      </c>
      <c r="AU472" s="243" t="s">
        <v>81</v>
      </c>
      <c r="AV472" s="13" t="s">
        <v>79</v>
      </c>
      <c r="AW472" s="13" t="s">
        <v>33</v>
      </c>
      <c r="AX472" s="13" t="s">
        <v>72</v>
      </c>
      <c r="AY472" s="243" t="s">
        <v>170</v>
      </c>
    </row>
    <row r="473" s="13" customFormat="1">
      <c r="A473" s="13"/>
      <c r="B473" s="233"/>
      <c r="C473" s="234"/>
      <c r="D473" s="235" t="s">
        <v>181</v>
      </c>
      <c r="E473" s="236" t="s">
        <v>19</v>
      </c>
      <c r="F473" s="237" t="s">
        <v>507</v>
      </c>
      <c r="G473" s="234"/>
      <c r="H473" s="236" t="s">
        <v>19</v>
      </c>
      <c r="I473" s="238"/>
      <c r="J473" s="234"/>
      <c r="K473" s="234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181</v>
      </c>
      <c r="AU473" s="243" t="s">
        <v>81</v>
      </c>
      <c r="AV473" s="13" t="s">
        <v>79</v>
      </c>
      <c r="AW473" s="13" t="s">
        <v>33</v>
      </c>
      <c r="AX473" s="13" t="s">
        <v>72</v>
      </c>
      <c r="AY473" s="243" t="s">
        <v>170</v>
      </c>
    </row>
    <row r="474" s="14" customFormat="1">
      <c r="A474" s="14"/>
      <c r="B474" s="244"/>
      <c r="C474" s="245"/>
      <c r="D474" s="235" t="s">
        <v>181</v>
      </c>
      <c r="E474" s="246" t="s">
        <v>19</v>
      </c>
      <c r="F474" s="247" t="s">
        <v>508</v>
      </c>
      <c r="G474" s="245"/>
      <c r="H474" s="248">
        <v>9.4499999999999993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181</v>
      </c>
      <c r="AU474" s="254" t="s">
        <v>81</v>
      </c>
      <c r="AV474" s="14" t="s">
        <v>81</v>
      </c>
      <c r="AW474" s="14" t="s">
        <v>33</v>
      </c>
      <c r="AX474" s="14" t="s">
        <v>72</v>
      </c>
      <c r="AY474" s="254" t="s">
        <v>170</v>
      </c>
    </row>
    <row r="475" s="13" customFormat="1">
      <c r="A475" s="13"/>
      <c r="B475" s="233"/>
      <c r="C475" s="234"/>
      <c r="D475" s="235" t="s">
        <v>181</v>
      </c>
      <c r="E475" s="236" t="s">
        <v>19</v>
      </c>
      <c r="F475" s="237" t="s">
        <v>408</v>
      </c>
      <c r="G475" s="234"/>
      <c r="H475" s="236" t="s">
        <v>19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181</v>
      </c>
      <c r="AU475" s="243" t="s">
        <v>81</v>
      </c>
      <c r="AV475" s="13" t="s">
        <v>79</v>
      </c>
      <c r="AW475" s="13" t="s">
        <v>33</v>
      </c>
      <c r="AX475" s="13" t="s">
        <v>72</v>
      </c>
      <c r="AY475" s="243" t="s">
        <v>170</v>
      </c>
    </row>
    <row r="476" s="13" customFormat="1">
      <c r="A476" s="13"/>
      <c r="B476" s="233"/>
      <c r="C476" s="234"/>
      <c r="D476" s="235" t="s">
        <v>181</v>
      </c>
      <c r="E476" s="236" t="s">
        <v>19</v>
      </c>
      <c r="F476" s="237" t="s">
        <v>509</v>
      </c>
      <c r="G476" s="234"/>
      <c r="H476" s="236" t="s">
        <v>19</v>
      </c>
      <c r="I476" s="238"/>
      <c r="J476" s="234"/>
      <c r="K476" s="234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181</v>
      </c>
      <c r="AU476" s="243" t="s">
        <v>81</v>
      </c>
      <c r="AV476" s="13" t="s">
        <v>79</v>
      </c>
      <c r="AW476" s="13" t="s">
        <v>33</v>
      </c>
      <c r="AX476" s="13" t="s">
        <v>72</v>
      </c>
      <c r="AY476" s="243" t="s">
        <v>170</v>
      </c>
    </row>
    <row r="477" s="13" customFormat="1">
      <c r="A477" s="13"/>
      <c r="B477" s="233"/>
      <c r="C477" s="234"/>
      <c r="D477" s="235" t="s">
        <v>181</v>
      </c>
      <c r="E477" s="236" t="s">
        <v>19</v>
      </c>
      <c r="F477" s="237" t="s">
        <v>237</v>
      </c>
      <c r="G477" s="234"/>
      <c r="H477" s="236" t="s">
        <v>19</v>
      </c>
      <c r="I477" s="238"/>
      <c r="J477" s="234"/>
      <c r="K477" s="234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181</v>
      </c>
      <c r="AU477" s="243" t="s">
        <v>81</v>
      </c>
      <c r="AV477" s="13" t="s">
        <v>79</v>
      </c>
      <c r="AW477" s="13" t="s">
        <v>33</v>
      </c>
      <c r="AX477" s="13" t="s">
        <v>72</v>
      </c>
      <c r="AY477" s="243" t="s">
        <v>170</v>
      </c>
    </row>
    <row r="478" s="13" customFormat="1">
      <c r="A478" s="13"/>
      <c r="B478" s="233"/>
      <c r="C478" s="234"/>
      <c r="D478" s="235" t="s">
        <v>181</v>
      </c>
      <c r="E478" s="236" t="s">
        <v>19</v>
      </c>
      <c r="F478" s="237" t="s">
        <v>510</v>
      </c>
      <c r="G478" s="234"/>
      <c r="H478" s="236" t="s">
        <v>19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181</v>
      </c>
      <c r="AU478" s="243" t="s">
        <v>81</v>
      </c>
      <c r="AV478" s="13" t="s">
        <v>79</v>
      </c>
      <c r="AW478" s="13" t="s">
        <v>33</v>
      </c>
      <c r="AX478" s="13" t="s">
        <v>72</v>
      </c>
      <c r="AY478" s="243" t="s">
        <v>170</v>
      </c>
    </row>
    <row r="479" s="14" customFormat="1">
      <c r="A479" s="14"/>
      <c r="B479" s="244"/>
      <c r="C479" s="245"/>
      <c r="D479" s="235" t="s">
        <v>181</v>
      </c>
      <c r="E479" s="246" t="s">
        <v>19</v>
      </c>
      <c r="F479" s="247" t="s">
        <v>511</v>
      </c>
      <c r="G479" s="245"/>
      <c r="H479" s="248">
        <v>2.3199999999999998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181</v>
      </c>
      <c r="AU479" s="254" t="s">
        <v>81</v>
      </c>
      <c r="AV479" s="14" t="s">
        <v>81</v>
      </c>
      <c r="AW479" s="14" t="s">
        <v>33</v>
      </c>
      <c r="AX479" s="14" t="s">
        <v>72</v>
      </c>
      <c r="AY479" s="254" t="s">
        <v>170</v>
      </c>
    </row>
    <row r="480" s="13" customFormat="1">
      <c r="A480" s="13"/>
      <c r="B480" s="233"/>
      <c r="C480" s="234"/>
      <c r="D480" s="235" t="s">
        <v>181</v>
      </c>
      <c r="E480" s="236" t="s">
        <v>19</v>
      </c>
      <c r="F480" s="237" t="s">
        <v>408</v>
      </c>
      <c r="G480" s="234"/>
      <c r="H480" s="236" t="s">
        <v>19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181</v>
      </c>
      <c r="AU480" s="243" t="s">
        <v>81</v>
      </c>
      <c r="AV480" s="13" t="s">
        <v>79</v>
      </c>
      <c r="AW480" s="13" t="s">
        <v>33</v>
      </c>
      <c r="AX480" s="13" t="s">
        <v>72</v>
      </c>
      <c r="AY480" s="243" t="s">
        <v>170</v>
      </c>
    </row>
    <row r="481" s="13" customFormat="1">
      <c r="A481" s="13"/>
      <c r="B481" s="233"/>
      <c r="C481" s="234"/>
      <c r="D481" s="235" t="s">
        <v>181</v>
      </c>
      <c r="E481" s="236" t="s">
        <v>19</v>
      </c>
      <c r="F481" s="237" t="s">
        <v>512</v>
      </c>
      <c r="G481" s="234"/>
      <c r="H481" s="236" t="s">
        <v>19</v>
      </c>
      <c r="I481" s="238"/>
      <c r="J481" s="234"/>
      <c r="K481" s="234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181</v>
      </c>
      <c r="AU481" s="243" t="s">
        <v>81</v>
      </c>
      <c r="AV481" s="13" t="s">
        <v>79</v>
      </c>
      <c r="AW481" s="13" t="s">
        <v>33</v>
      </c>
      <c r="AX481" s="13" t="s">
        <v>72</v>
      </c>
      <c r="AY481" s="243" t="s">
        <v>170</v>
      </c>
    </row>
    <row r="482" s="13" customFormat="1">
      <c r="A482" s="13"/>
      <c r="B482" s="233"/>
      <c r="C482" s="234"/>
      <c r="D482" s="235" t="s">
        <v>181</v>
      </c>
      <c r="E482" s="236" t="s">
        <v>19</v>
      </c>
      <c r="F482" s="237" t="s">
        <v>237</v>
      </c>
      <c r="G482" s="234"/>
      <c r="H482" s="236" t="s">
        <v>19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181</v>
      </c>
      <c r="AU482" s="243" t="s">
        <v>81</v>
      </c>
      <c r="AV482" s="13" t="s">
        <v>79</v>
      </c>
      <c r="AW482" s="13" t="s">
        <v>33</v>
      </c>
      <c r="AX482" s="13" t="s">
        <v>72</v>
      </c>
      <c r="AY482" s="243" t="s">
        <v>170</v>
      </c>
    </row>
    <row r="483" s="13" customFormat="1">
      <c r="A483" s="13"/>
      <c r="B483" s="233"/>
      <c r="C483" s="234"/>
      <c r="D483" s="235" t="s">
        <v>181</v>
      </c>
      <c r="E483" s="236" t="s">
        <v>19</v>
      </c>
      <c r="F483" s="237" t="s">
        <v>513</v>
      </c>
      <c r="G483" s="234"/>
      <c r="H483" s="236" t="s">
        <v>19</v>
      </c>
      <c r="I483" s="238"/>
      <c r="J483" s="234"/>
      <c r="K483" s="234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181</v>
      </c>
      <c r="AU483" s="243" t="s">
        <v>81</v>
      </c>
      <c r="AV483" s="13" t="s">
        <v>79</v>
      </c>
      <c r="AW483" s="13" t="s">
        <v>33</v>
      </c>
      <c r="AX483" s="13" t="s">
        <v>72</v>
      </c>
      <c r="AY483" s="243" t="s">
        <v>170</v>
      </c>
    </row>
    <row r="484" s="14" customFormat="1">
      <c r="A484" s="14"/>
      <c r="B484" s="244"/>
      <c r="C484" s="245"/>
      <c r="D484" s="235" t="s">
        <v>181</v>
      </c>
      <c r="E484" s="246" t="s">
        <v>19</v>
      </c>
      <c r="F484" s="247" t="s">
        <v>514</v>
      </c>
      <c r="G484" s="245"/>
      <c r="H484" s="248">
        <v>100.7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181</v>
      </c>
      <c r="AU484" s="254" t="s">
        <v>81</v>
      </c>
      <c r="AV484" s="14" t="s">
        <v>81</v>
      </c>
      <c r="AW484" s="14" t="s">
        <v>33</v>
      </c>
      <c r="AX484" s="14" t="s">
        <v>72</v>
      </c>
      <c r="AY484" s="254" t="s">
        <v>170</v>
      </c>
    </row>
    <row r="485" s="13" customFormat="1">
      <c r="A485" s="13"/>
      <c r="B485" s="233"/>
      <c r="C485" s="234"/>
      <c r="D485" s="235" t="s">
        <v>181</v>
      </c>
      <c r="E485" s="236" t="s">
        <v>19</v>
      </c>
      <c r="F485" s="237" t="s">
        <v>237</v>
      </c>
      <c r="G485" s="234"/>
      <c r="H485" s="236" t="s">
        <v>19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181</v>
      </c>
      <c r="AU485" s="243" t="s">
        <v>81</v>
      </c>
      <c r="AV485" s="13" t="s">
        <v>79</v>
      </c>
      <c r="AW485" s="13" t="s">
        <v>33</v>
      </c>
      <c r="AX485" s="13" t="s">
        <v>72</v>
      </c>
      <c r="AY485" s="243" t="s">
        <v>170</v>
      </c>
    </row>
    <row r="486" s="13" customFormat="1">
      <c r="A486" s="13"/>
      <c r="B486" s="233"/>
      <c r="C486" s="234"/>
      <c r="D486" s="235" t="s">
        <v>181</v>
      </c>
      <c r="E486" s="236" t="s">
        <v>19</v>
      </c>
      <c r="F486" s="237" t="s">
        <v>515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181</v>
      </c>
      <c r="AU486" s="243" t="s">
        <v>81</v>
      </c>
      <c r="AV486" s="13" t="s">
        <v>79</v>
      </c>
      <c r="AW486" s="13" t="s">
        <v>33</v>
      </c>
      <c r="AX486" s="13" t="s">
        <v>72</v>
      </c>
      <c r="AY486" s="243" t="s">
        <v>170</v>
      </c>
    </row>
    <row r="487" s="13" customFormat="1">
      <c r="A487" s="13"/>
      <c r="B487" s="233"/>
      <c r="C487" s="234"/>
      <c r="D487" s="235" t="s">
        <v>181</v>
      </c>
      <c r="E487" s="236" t="s">
        <v>19</v>
      </c>
      <c r="F487" s="237" t="s">
        <v>237</v>
      </c>
      <c r="G487" s="234"/>
      <c r="H487" s="236" t="s">
        <v>19</v>
      </c>
      <c r="I487" s="238"/>
      <c r="J487" s="234"/>
      <c r="K487" s="234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181</v>
      </c>
      <c r="AU487" s="243" t="s">
        <v>81</v>
      </c>
      <c r="AV487" s="13" t="s">
        <v>79</v>
      </c>
      <c r="AW487" s="13" t="s">
        <v>33</v>
      </c>
      <c r="AX487" s="13" t="s">
        <v>72</v>
      </c>
      <c r="AY487" s="243" t="s">
        <v>170</v>
      </c>
    </row>
    <row r="488" s="13" customFormat="1">
      <c r="A488" s="13"/>
      <c r="B488" s="233"/>
      <c r="C488" s="234"/>
      <c r="D488" s="235" t="s">
        <v>181</v>
      </c>
      <c r="E488" s="236" t="s">
        <v>19</v>
      </c>
      <c r="F488" s="237" t="s">
        <v>516</v>
      </c>
      <c r="G488" s="234"/>
      <c r="H488" s="236" t="s">
        <v>19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181</v>
      </c>
      <c r="AU488" s="243" t="s">
        <v>81</v>
      </c>
      <c r="AV488" s="13" t="s">
        <v>79</v>
      </c>
      <c r="AW488" s="13" t="s">
        <v>33</v>
      </c>
      <c r="AX488" s="13" t="s">
        <v>72</v>
      </c>
      <c r="AY488" s="243" t="s">
        <v>170</v>
      </c>
    </row>
    <row r="489" s="14" customFormat="1">
      <c r="A489" s="14"/>
      <c r="B489" s="244"/>
      <c r="C489" s="245"/>
      <c r="D489" s="235" t="s">
        <v>181</v>
      </c>
      <c r="E489" s="246" t="s">
        <v>19</v>
      </c>
      <c r="F489" s="247" t="s">
        <v>517</v>
      </c>
      <c r="G489" s="245"/>
      <c r="H489" s="248">
        <v>111.75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181</v>
      </c>
      <c r="AU489" s="254" t="s">
        <v>81</v>
      </c>
      <c r="AV489" s="14" t="s">
        <v>81</v>
      </c>
      <c r="AW489" s="14" t="s">
        <v>33</v>
      </c>
      <c r="AX489" s="14" t="s">
        <v>72</v>
      </c>
      <c r="AY489" s="254" t="s">
        <v>170</v>
      </c>
    </row>
    <row r="490" s="13" customFormat="1">
      <c r="A490" s="13"/>
      <c r="B490" s="233"/>
      <c r="C490" s="234"/>
      <c r="D490" s="235" t="s">
        <v>181</v>
      </c>
      <c r="E490" s="236" t="s">
        <v>19</v>
      </c>
      <c r="F490" s="237" t="s">
        <v>237</v>
      </c>
      <c r="G490" s="234"/>
      <c r="H490" s="236" t="s">
        <v>19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181</v>
      </c>
      <c r="AU490" s="243" t="s">
        <v>81</v>
      </c>
      <c r="AV490" s="13" t="s">
        <v>79</v>
      </c>
      <c r="AW490" s="13" t="s">
        <v>33</v>
      </c>
      <c r="AX490" s="13" t="s">
        <v>72</v>
      </c>
      <c r="AY490" s="243" t="s">
        <v>170</v>
      </c>
    </row>
    <row r="491" s="15" customFormat="1">
      <c r="A491" s="15"/>
      <c r="B491" s="255"/>
      <c r="C491" s="256"/>
      <c r="D491" s="235" t="s">
        <v>181</v>
      </c>
      <c r="E491" s="257" t="s">
        <v>19</v>
      </c>
      <c r="F491" s="258" t="s">
        <v>187</v>
      </c>
      <c r="G491" s="256"/>
      <c r="H491" s="259">
        <v>257.81999999999999</v>
      </c>
      <c r="I491" s="260"/>
      <c r="J491" s="256"/>
      <c r="K491" s="256"/>
      <c r="L491" s="261"/>
      <c r="M491" s="277"/>
      <c r="N491" s="278"/>
      <c r="O491" s="278"/>
      <c r="P491" s="278"/>
      <c r="Q491" s="278"/>
      <c r="R491" s="278"/>
      <c r="S491" s="278"/>
      <c r="T491" s="279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5" t="s">
        <v>181</v>
      </c>
      <c r="AU491" s="265" t="s">
        <v>81</v>
      </c>
      <c r="AV491" s="15" t="s">
        <v>177</v>
      </c>
      <c r="AW491" s="15" t="s">
        <v>33</v>
      </c>
      <c r="AX491" s="15" t="s">
        <v>79</v>
      </c>
      <c r="AY491" s="265" t="s">
        <v>170</v>
      </c>
    </row>
    <row r="492" s="2" customFormat="1" ht="6.96" customHeight="1">
      <c r="A492" s="41"/>
      <c r="B492" s="62"/>
      <c r="C492" s="63"/>
      <c r="D492" s="63"/>
      <c r="E492" s="63"/>
      <c r="F492" s="63"/>
      <c r="G492" s="63"/>
      <c r="H492" s="63"/>
      <c r="I492" s="63"/>
      <c r="J492" s="63"/>
      <c r="K492" s="63"/>
      <c r="L492" s="47"/>
      <c r="M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</row>
  </sheetData>
  <sheetProtection sheet="1" autoFilter="0" formatColumns="0" formatRows="0" objects="1" scenarios="1" spinCount="100000" saltValue="QpDHPJT04+Si/DPdY5TgUpuXY5J/K5BbdKLcpY5+/VGAIhiPEYxmpxvOg/3rkTEzZ9h1yAohQOT2h1KBrrxMcQ==" hashValue="wcvHJnjQrK1NPi6KNdYaHW9Fdlz8lx0ZlamgDuagfPksHZmHndwsmJ2Ein7PlzTkMp5gOMdmXPLiaxuSmsLOMQ==" algorithmName="SHA-512" password="CC35"/>
  <autoFilter ref="C103:K4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hyperlinks>
    <hyperlink ref="F108" r:id="rId1" display="https://podminky.urs.cz/item/CS_URS_2024_01/122211101"/>
    <hyperlink ref="F117" r:id="rId2" display="https://podminky.urs.cz/item/CS_URS_2024_01/162211311"/>
    <hyperlink ref="F125" r:id="rId3" display="https://podminky.urs.cz/item/CS_URS_2024_01/162211319"/>
    <hyperlink ref="F134" r:id="rId4" display="https://podminky.urs.cz/item/CS_URS_2024_01/162751117"/>
    <hyperlink ref="F142" r:id="rId5" display="https://podminky.urs.cz/item/CS_URS_2024_01/162751119"/>
    <hyperlink ref="F150" r:id="rId6" display="https://podminky.urs.cz/item/CS_URS_2024_01/167111101"/>
    <hyperlink ref="F159" r:id="rId7" display="https://podminky.urs.cz/item/CS_URS_2024_01/171201221"/>
    <hyperlink ref="F167" r:id="rId8" display="https://podminky.urs.cz/item/CS_URS_2024_01/171251201"/>
    <hyperlink ref="F176" r:id="rId9" display="https://podminky.urs.cz/item/CS_URS_2024_01/949101112"/>
    <hyperlink ref="F184" r:id="rId10" display="https://podminky.urs.cz/item/CS_URS_2024_01/985131311"/>
    <hyperlink ref="F192" r:id="rId11" display="https://podminky.urs.cz/item/CS_URS_2024_01/961055111"/>
    <hyperlink ref="F200" r:id="rId12" display="https://podminky.urs.cz/item/CS_URS_2024_01/965042141"/>
    <hyperlink ref="F208" r:id="rId13" display="https://podminky.urs.cz/item/CS_URS_2024_01/965082933"/>
    <hyperlink ref="F216" r:id="rId14" display="https://podminky.urs.cz/item/CS_URS_2024_01/968062559"/>
    <hyperlink ref="F224" r:id="rId15" display="https://podminky.urs.cz/item/CS_URS_2024_01/969031111"/>
    <hyperlink ref="F233" r:id="rId16" display="https://podminky.urs.cz/item/CS_URS_2024_01/973031325"/>
    <hyperlink ref="F242" r:id="rId17" display="https://podminky.urs.cz/item/CS_URS_2024_01/997013151"/>
    <hyperlink ref="F244" r:id="rId18" display="https://podminky.urs.cz/item/CS_URS_2024_01/997013501"/>
    <hyperlink ref="F246" r:id="rId19" display="https://podminky.urs.cz/item/CS_URS_2024_01/997013509"/>
    <hyperlink ref="F248" r:id="rId20" display="https://podminky.urs.cz/item/CS_URS_2024_01/997013601"/>
    <hyperlink ref="F253" r:id="rId21" display="https://podminky.urs.cz/item/CS_URS_2024_01/997013602"/>
    <hyperlink ref="F258" r:id="rId22" display="https://podminky.urs.cz/item/CS_URS_2024_01/997013603"/>
    <hyperlink ref="F265" r:id="rId23" display="https://podminky.urs.cz/item/CS_URS_2024_01/997013631"/>
    <hyperlink ref="F276" r:id="rId24" display="https://podminky.urs.cz/item/CS_URS_2024_01/997013655"/>
    <hyperlink ref="F283" r:id="rId25" display="https://podminky.urs.cz/item/CS_URS_2024_01/997013811"/>
    <hyperlink ref="F300" r:id="rId26" display="https://podminky.urs.cz/item/CS_URS_2024_01/997013814"/>
    <hyperlink ref="F306" r:id="rId27" display="https://podminky.urs.cz/item/CS_URS_2024_01/998018001"/>
    <hyperlink ref="F310" r:id="rId28" display="https://podminky.urs.cz/item/CS_URS_2024_01/711131811"/>
    <hyperlink ref="F319" r:id="rId29" display="https://podminky.urs.cz/item/CS_URS_2024_01/741371845"/>
    <hyperlink ref="F335" r:id="rId30" display="https://podminky.urs.cz/item/CS_URS_2024_01/742210821"/>
    <hyperlink ref="F351" r:id="rId31" display="https://podminky.urs.cz/item/CS_URS_2024_01/762631803"/>
    <hyperlink ref="F360" r:id="rId32" display="https://podminky.urs.cz/item/CS_URS_2024_01/766221811"/>
    <hyperlink ref="F368" r:id="rId33" display="https://podminky.urs.cz/item/CS_URS_2024_01/766691915"/>
    <hyperlink ref="F375" r:id="rId34" display="https://podminky.urs.cz/item/CS_URS_2024_01/766691917"/>
    <hyperlink ref="F393" r:id="rId35" display="https://podminky.urs.cz/item/CS_URS_2024_01/767114811"/>
    <hyperlink ref="F402" r:id="rId36" display="https://podminky.urs.cz/item/CS_URS_2024_01/772521811"/>
    <hyperlink ref="F416" r:id="rId37" display="https://podminky.urs.cz/item/CS_URS_2024_01/772523811"/>
    <hyperlink ref="F425" r:id="rId38" display="https://podminky.urs.cz/item/CS_URS_2024_01/772991441"/>
    <hyperlink ref="F434" r:id="rId39" display="https://podminky.urs.cz/item/CS_URS_2024_01/998772121"/>
    <hyperlink ref="F437" r:id="rId40" display="https://podminky.urs.cz/item/CS_URS_2024_01/784121003"/>
    <hyperlink ref="F465" r:id="rId41" display="https://podminky.urs.cz/item/CS_URS_2024_01/7841210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  <c r="AZ2" s="280" t="s">
        <v>523</v>
      </c>
      <c r="BA2" s="280" t="s">
        <v>524</v>
      </c>
      <c r="BB2" s="280" t="s">
        <v>288</v>
      </c>
      <c r="BC2" s="280" t="s">
        <v>525</v>
      </c>
      <c r="BD2" s="280" t="s">
        <v>194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126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RECEPCE, SPOLEČENSKÝ SÁL A DENNÍ MÍSTNOST</v>
      </c>
      <c r="F7" s="145"/>
      <c r="G7" s="145"/>
      <c r="H7" s="145"/>
      <c r="L7" s="23"/>
    </row>
    <row r="8" s="1" customFormat="1" ht="12" customHeight="1">
      <c r="B8" s="23"/>
      <c r="D8" s="145" t="s">
        <v>127</v>
      </c>
      <c r="L8" s="23"/>
    </row>
    <row r="9" s="2" customFormat="1" ht="16.5" customHeight="1">
      <c r="A9" s="41"/>
      <c r="B9" s="47"/>
      <c r="C9" s="41"/>
      <c r="D9" s="41"/>
      <c r="E9" s="146" t="s">
        <v>128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129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526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5. 12. 2024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131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ROUND(J106,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ROUND((SUM(BE106:BE959)),  2)</f>
        <v>0</v>
      </c>
      <c r="G35" s="41"/>
      <c r="H35" s="41"/>
      <c r="I35" s="160">
        <v>0.20999999999999999</v>
      </c>
      <c r="J35" s="159">
        <f>ROUND(((SUM(BE106:BE959))*I35),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ROUND((SUM(BF106:BF959)),  2)</f>
        <v>0</v>
      </c>
      <c r="G36" s="41"/>
      <c r="H36" s="41"/>
      <c r="I36" s="160">
        <v>0.12</v>
      </c>
      <c r="J36" s="159">
        <f>ROUND(((SUM(BF106:BF959))*I36),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ROUND((SUM(BG106:BG959)),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ROUND((SUM(BH106:BH959)),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ROUND((SUM(BI106:BI959)),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132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RECEPCE, SPOLEČENSKÝ SÁL A DENNÍ MÍSTNOST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128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129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2024-058-01-02 - Stavební úpravy - Recepce- nové kce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Oblastní muzeum Praha - východ</v>
      </c>
      <c r="G56" s="43"/>
      <c r="H56" s="43"/>
      <c r="I56" s="35" t="s">
        <v>23</v>
      </c>
      <c r="J56" s="75" t="str">
        <f>IF(J14="","",J14)</f>
        <v>5. 12. 2024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Oblastní muzeum,Masarykovo náměstí 97,Brandýs n.L.</v>
      </c>
      <c r="G58" s="43"/>
      <c r="H58" s="43"/>
      <c r="I58" s="35" t="s">
        <v>31</v>
      </c>
      <c r="J58" s="39" t="str">
        <f>E23</f>
        <v>ing. arch. Jiří Sedláček, Kladská 25, Praha 2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Ing. Dana Mlejnková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133</v>
      </c>
      <c r="D61" s="174"/>
      <c r="E61" s="174"/>
      <c r="F61" s="174"/>
      <c r="G61" s="174"/>
      <c r="H61" s="174"/>
      <c r="I61" s="174"/>
      <c r="J61" s="175" t="s">
        <v>134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J106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135</v>
      </c>
    </row>
    <row r="64" s="9" customFormat="1" ht="24.96" customHeight="1">
      <c r="A64" s="9"/>
      <c r="B64" s="177"/>
      <c r="C64" s="178"/>
      <c r="D64" s="179" t="s">
        <v>136</v>
      </c>
      <c r="E64" s="180"/>
      <c r="F64" s="180"/>
      <c r="G64" s="180"/>
      <c r="H64" s="180"/>
      <c r="I64" s="180"/>
      <c r="J64" s="181">
        <f>J107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527</v>
      </c>
      <c r="E65" s="185"/>
      <c r="F65" s="185"/>
      <c r="G65" s="185"/>
      <c r="H65" s="185"/>
      <c r="I65" s="185"/>
      <c r="J65" s="186">
        <f>J108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139</v>
      </c>
      <c r="E66" s="185"/>
      <c r="F66" s="185"/>
      <c r="G66" s="185"/>
      <c r="H66" s="185"/>
      <c r="I66" s="185"/>
      <c r="J66" s="186">
        <f>J113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528</v>
      </c>
      <c r="E67" s="185"/>
      <c r="F67" s="185"/>
      <c r="G67" s="185"/>
      <c r="H67" s="185"/>
      <c r="I67" s="185"/>
      <c r="J67" s="186">
        <f>J139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529</v>
      </c>
      <c r="E68" s="185"/>
      <c r="F68" s="185"/>
      <c r="G68" s="185"/>
      <c r="H68" s="185"/>
      <c r="I68" s="185"/>
      <c r="J68" s="186">
        <f>J302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530</v>
      </c>
      <c r="E69" s="185"/>
      <c r="F69" s="185"/>
      <c r="G69" s="185"/>
      <c r="H69" s="185"/>
      <c r="I69" s="185"/>
      <c r="J69" s="186">
        <f>J337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531</v>
      </c>
      <c r="E70" s="185"/>
      <c r="F70" s="185"/>
      <c r="G70" s="185"/>
      <c r="H70" s="185"/>
      <c r="I70" s="185"/>
      <c r="J70" s="186">
        <f>J364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532</v>
      </c>
      <c r="E71" s="185"/>
      <c r="F71" s="185"/>
      <c r="G71" s="185"/>
      <c r="H71" s="185"/>
      <c r="I71" s="185"/>
      <c r="J71" s="186">
        <f>J409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533</v>
      </c>
      <c r="E72" s="185"/>
      <c r="F72" s="185"/>
      <c r="G72" s="185"/>
      <c r="H72" s="185"/>
      <c r="I72" s="185"/>
      <c r="J72" s="186">
        <f>J426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140</v>
      </c>
      <c r="E73" s="185"/>
      <c r="F73" s="185"/>
      <c r="G73" s="185"/>
      <c r="H73" s="185"/>
      <c r="I73" s="185"/>
      <c r="J73" s="186">
        <f>J434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534</v>
      </c>
      <c r="E74" s="185"/>
      <c r="F74" s="185"/>
      <c r="G74" s="185"/>
      <c r="H74" s="185"/>
      <c r="I74" s="185"/>
      <c r="J74" s="186">
        <f>J448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145</v>
      </c>
      <c r="E75" s="185"/>
      <c r="F75" s="185"/>
      <c r="G75" s="185"/>
      <c r="H75" s="185"/>
      <c r="I75" s="185"/>
      <c r="J75" s="186">
        <f>J462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7"/>
      <c r="C76" s="178"/>
      <c r="D76" s="179" t="s">
        <v>146</v>
      </c>
      <c r="E76" s="180"/>
      <c r="F76" s="180"/>
      <c r="G76" s="180"/>
      <c r="H76" s="180"/>
      <c r="I76" s="180"/>
      <c r="J76" s="181">
        <f>J465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3"/>
      <c r="C77" s="128"/>
      <c r="D77" s="184" t="s">
        <v>147</v>
      </c>
      <c r="E77" s="185"/>
      <c r="F77" s="185"/>
      <c r="G77" s="185"/>
      <c r="H77" s="185"/>
      <c r="I77" s="185"/>
      <c r="J77" s="186">
        <f>J466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535</v>
      </c>
      <c r="E78" s="185"/>
      <c r="F78" s="185"/>
      <c r="G78" s="185"/>
      <c r="H78" s="185"/>
      <c r="I78" s="185"/>
      <c r="J78" s="186">
        <f>J523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150</v>
      </c>
      <c r="E79" s="185"/>
      <c r="F79" s="185"/>
      <c r="G79" s="185"/>
      <c r="H79" s="185"/>
      <c r="I79" s="185"/>
      <c r="J79" s="186">
        <f>J582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151</v>
      </c>
      <c r="E80" s="185"/>
      <c r="F80" s="185"/>
      <c r="G80" s="185"/>
      <c r="H80" s="185"/>
      <c r="I80" s="185"/>
      <c r="J80" s="186">
        <f>J656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152</v>
      </c>
      <c r="E81" s="185"/>
      <c r="F81" s="185"/>
      <c r="G81" s="185"/>
      <c r="H81" s="185"/>
      <c r="I81" s="185"/>
      <c r="J81" s="186">
        <f>J665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153</v>
      </c>
      <c r="E82" s="185"/>
      <c r="F82" s="185"/>
      <c r="G82" s="185"/>
      <c r="H82" s="185"/>
      <c r="I82" s="185"/>
      <c r="J82" s="186">
        <f>J728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536</v>
      </c>
      <c r="E83" s="185"/>
      <c r="F83" s="185"/>
      <c r="G83" s="185"/>
      <c r="H83" s="185"/>
      <c r="I83" s="185"/>
      <c r="J83" s="186">
        <f>J792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8"/>
      <c r="D84" s="184" t="s">
        <v>537</v>
      </c>
      <c r="E84" s="185"/>
      <c r="F84" s="185"/>
      <c r="G84" s="185"/>
      <c r="H84" s="185"/>
      <c r="I84" s="185"/>
      <c r="J84" s="186">
        <f>J935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62"/>
      <c r="C86" s="63"/>
      <c r="D86" s="63"/>
      <c r="E86" s="63"/>
      <c r="F86" s="63"/>
      <c r="G86" s="63"/>
      <c r="H86" s="63"/>
      <c r="I86" s="63"/>
      <c r="J86" s="63"/>
      <c r="K86" s="6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90" s="2" customFormat="1" ht="6.96" customHeight="1">
      <c r="A90" s="41"/>
      <c r="B90" s="64"/>
      <c r="C90" s="65"/>
      <c r="D90" s="65"/>
      <c r="E90" s="65"/>
      <c r="F90" s="65"/>
      <c r="G90" s="65"/>
      <c r="H90" s="65"/>
      <c r="I90" s="65"/>
      <c r="J90" s="65"/>
      <c r="K90" s="65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4.96" customHeight="1">
      <c r="A91" s="41"/>
      <c r="B91" s="42"/>
      <c r="C91" s="26" t="s">
        <v>155</v>
      </c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16</v>
      </c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172" t="str">
        <f>E7</f>
        <v>RECEPCE, SPOLEČENSKÝ SÁL A DENNÍ MÍSTNOST</v>
      </c>
      <c r="F94" s="35"/>
      <c r="G94" s="35"/>
      <c r="H94" s="35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" customFormat="1" ht="12" customHeight="1">
      <c r="B95" s="24"/>
      <c r="C95" s="35" t="s">
        <v>127</v>
      </c>
      <c r="D95" s="25"/>
      <c r="E95" s="25"/>
      <c r="F95" s="25"/>
      <c r="G95" s="25"/>
      <c r="H95" s="25"/>
      <c r="I95" s="25"/>
      <c r="J95" s="25"/>
      <c r="K95" s="25"/>
      <c r="L95" s="23"/>
    </row>
    <row r="96" s="2" customFormat="1" ht="16.5" customHeight="1">
      <c r="A96" s="41"/>
      <c r="B96" s="42"/>
      <c r="C96" s="43"/>
      <c r="D96" s="43"/>
      <c r="E96" s="172" t="s">
        <v>128</v>
      </c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129</v>
      </c>
      <c r="D97" s="43"/>
      <c r="E97" s="43"/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72" t="str">
        <f>E11</f>
        <v>2024-058-01-02 - Stavební úpravy - Recepce- nové kce</v>
      </c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21</v>
      </c>
      <c r="D100" s="43"/>
      <c r="E100" s="43"/>
      <c r="F100" s="30" t="str">
        <f>F14</f>
        <v>Oblastní muzeum Praha - východ</v>
      </c>
      <c r="G100" s="43"/>
      <c r="H100" s="43"/>
      <c r="I100" s="35" t="s">
        <v>23</v>
      </c>
      <c r="J100" s="75" t="str">
        <f>IF(J14="","",J14)</f>
        <v>5. 12. 2024</v>
      </c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40.05" customHeight="1">
      <c r="A102" s="41"/>
      <c r="B102" s="42"/>
      <c r="C102" s="35" t="s">
        <v>25</v>
      </c>
      <c r="D102" s="43"/>
      <c r="E102" s="43"/>
      <c r="F102" s="30" t="str">
        <f>E17</f>
        <v>Oblastní muzeum,Masarykovo náměstí 97,Brandýs n.L.</v>
      </c>
      <c r="G102" s="43"/>
      <c r="H102" s="43"/>
      <c r="I102" s="35" t="s">
        <v>31</v>
      </c>
      <c r="J102" s="39" t="str">
        <f>E23</f>
        <v>ing. arch. Jiří Sedláček, Kladská 25, Praha 2</v>
      </c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5.15" customHeight="1">
      <c r="A103" s="41"/>
      <c r="B103" s="42"/>
      <c r="C103" s="35" t="s">
        <v>29</v>
      </c>
      <c r="D103" s="43"/>
      <c r="E103" s="43"/>
      <c r="F103" s="30" t="str">
        <f>IF(E20="","",E20)</f>
        <v>Vyplň údaj</v>
      </c>
      <c r="G103" s="43"/>
      <c r="H103" s="43"/>
      <c r="I103" s="35" t="s">
        <v>34</v>
      </c>
      <c r="J103" s="39" t="str">
        <f>E26</f>
        <v>Ing. Dana Mlejnková</v>
      </c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0.32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11" customFormat="1" ht="29.28" customHeight="1">
      <c r="A105" s="188"/>
      <c r="B105" s="189"/>
      <c r="C105" s="190" t="s">
        <v>156</v>
      </c>
      <c r="D105" s="191" t="s">
        <v>57</v>
      </c>
      <c r="E105" s="191" t="s">
        <v>53</v>
      </c>
      <c r="F105" s="191" t="s">
        <v>54</v>
      </c>
      <c r="G105" s="191" t="s">
        <v>157</v>
      </c>
      <c r="H105" s="191" t="s">
        <v>158</v>
      </c>
      <c r="I105" s="191" t="s">
        <v>159</v>
      </c>
      <c r="J105" s="191" t="s">
        <v>134</v>
      </c>
      <c r="K105" s="192" t="s">
        <v>160</v>
      </c>
      <c r="L105" s="193"/>
      <c r="M105" s="95" t="s">
        <v>19</v>
      </c>
      <c r="N105" s="96" t="s">
        <v>42</v>
      </c>
      <c r="O105" s="96" t="s">
        <v>161</v>
      </c>
      <c r="P105" s="96" t="s">
        <v>162</v>
      </c>
      <c r="Q105" s="96" t="s">
        <v>163</v>
      </c>
      <c r="R105" s="96" t="s">
        <v>164</v>
      </c>
      <c r="S105" s="96" t="s">
        <v>165</v>
      </c>
      <c r="T105" s="97" t="s">
        <v>166</v>
      </c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</row>
    <row r="106" s="2" customFormat="1" ht="22.8" customHeight="1">
      <c r="A106" s="41"/>
      <c r="B106" s="42"/>
      <c r="C106" s="102" t="s">
        <v>167</v>
      </c>
      <c r="D106" s="43"/>
      <c r="E106" s="43"/>
      <c r="F106" s="43"/>
      <c r="G106" s="43"/>
      <c r="H106" s="43"/>
      <c r="I106" s="43"/>
      <c r="J106" s="194">
        <f>BK106</f>
        <v>0</v>
      </c>
      <c r="K106" s="43"/>
      <c r="L106" s="47"/>
      <c r="M106" s="98"/>
      <c r="N106" s="195"/>
      <c r="O106" s="99"/>
      <c r="P106" s="196">
        <f>P107+P465</f>
        <v>0</v>
      </c>
      <c r="Q106" s="99"/>
      <c r="R106" s="196">
        <f>R107+R465</f>
        <v>74.134034691950006</v>
      </c>
      <c r="S106" s="99"/>
      <c r="T106" s="197">
        <f>T107+T465</f>
        <v>0.063832689999999997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71</v>
      </c>
      <c r="AU106" s="20" t="s">
        <v>135</v>
      </c>
      <c r="BK106" s="198">
        <f>BK107+BK465</f>
        <v>0</v>
      </c>
    </row>
    <row r="107" s="12" customFormat="1" ht="25.92" customHeight="1">
      <c r="A107" s="12"/>
      <c r="B107" s="199"/>
      <c r="C107" s="200"/>
      <c r="D107" s="201" t="s">
        <v>71</v>
      </c>
      <c r="E107" s="202" t="s">
        <v>168</v>
      </c>
      <c r="F107" s="202" t="s">
        <v>169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P108+P113+P139+P302+P337+P364+P409+P426+P434+P448+P462</f>
        <v>0</v>
      </c>
      <c r="Q107" s="207"/>
      <c r="R107" s="208">
        <f>R108+R113+R139+R302+R337+R364+R409+R426+R434+R448+R462</f>
        <v>59.565076760000004</v>
      </c>
      <c r="S107" s="207"/>
      <c r="T107" s="209">
        <f>T108+T113+T139+T302+T337+T364+T409+T426+T434+T448+T462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79</v>
      </c>
      <c r="AT107" s="211" t="s">
        <v>71</v>
      </c>
      <c r="AU107" s="211" t="s">
        <v>72</v>
      </c>
      <c r="AY107" s="210" t="s">
        <v>170</v>
      </c>
      <c r="BK107" s="212">
        <f>BK108+BK113+BK139+BK302+BK337+BK364+BK409+BK426+BK434+BK448+BK462</f>
        <v>0</v>
      </c>
    </row>
    <row r="108" s="12" customFormat="1" ht="22.8" customHeight="1">
      <c r="A108" s="12"/>
      <c r="B108" s="199"/>
      <c r="C108" s="200"/>
      <c r="D108" s="201" t="s">
        <v>71</v>
      </c>
      <c r="E108" s="213" t="s">
        <v>538</v>
      </c>
      <c r="F108" s="213" t="s">
        <v>539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SUM(P109:P112)</f>
        <v>0</v>
      </c>
      <c r="Q108" s="207"/>
      <c r="R108" s="208">
        <f>SUM(R109:R112)</f>
        <v>0.0020539999999999998</v>
      </c>
      <c r="S108" s="207"/>
      <c r="T108" s="209">
        <f>SUM(T109:T112)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79</v>
      </c>
      <c r="AT108" s="211" t="s">
        <v>71</v>
      </c>
      <c r="AU108" s="211" t="s">
        <v>79</v>
      </c>
      <c r="AY108" s="210" t="s">
        <v>170</v>
      </c>
      <c r="BK108" s="212">
        <f>SUM(BK109:BK112)</f>
        <v>0</v>
      </c>
    </row>
    <row r="109" s="2" customFormat="1" ht="16.5" customHeight="1">
      <c r="A109" s="41"/>
      <c r="B109" s="42"/>
      <c r="C109" s="215" t="s">
        <v>79</v>
      </c>
      <c r="D109" s="215" t="s">
        <v>172</v>
      </c>
      <c r="E109" s="216" t="s">
        <v>540</v>
      </c>
      <c r="F109" s="217" t="s">
        <v>541</v>
      </c>
      <c r="G109" s="218" t="s">
        <v>288</v>
      </c>
      <c r="H109" s="219">
        <v>15.800000000000001</v>
      </c>
      <c r="I109" s="220"/>
      <c r="J109" s="221">
        <f>ROUND(I109*H109,2)</f>
        <v>0</v>
      </c>
      <c r="K109" s="217" t="s">
        <v>176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0.00012999999999999999</v>
      </c>
      <c r="R109" s="224">
        <f>Q109*H109</f>
        <v>0.0020539999999999998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177</v>
      </c>
      <c r="AT109" s="226" t="s">
        <v>172</v>
      </c>
      <c r="AU109" s="226" t="s">
        <v>81</v>
      </c>
      <c r="AY109" s="20" t="s">
        <v>170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177</v>
      </c>
      <c r="BM109" s="226" t="s">
        <v>542</v>
      </c>
    </row>
    <row r="110" s="2" customFormat="1">
      <c r="A110" s="41"/>
      <c r="B110" s="42"/>
      <c r="C110" s="43"/>
      <c r="D110" s="228" t="s">
        <v>179</v>
      </c>
      <c r="E110" s="43"/>
      <c r="F110" s="229" t="s">
        <v>543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179</v>
      </c>
      <c r="AU110" s="20" t="s">
        <v>81</v>
      </c>
    </row>
    <row r="111" s="14" customFormat="1">
      <c r="A111" s="14"/>
      <c r="B111" s="244"/>
      <c r="C111" s="245"/>
      <c r="D111" s="235" t="s">
        <v>181</v>
      </c>
      <c r="E111" s="246" t="s">
        <v>19</v>
      </c>
      <c r="F111" s="247" t="s">
        <v>523</v>
      </c>
      <c r="G111" s="245"/>
      <c r="H111" s="248">
        <v>15.800000000000001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181</v>
      </c>
      <c r="AU111" s="254" t="s">
        <v>81</v>
      </c>
      <c r="AV111" s="14" t="s">
        <v>81</v>
      </c>
      <c r="AW111" s="14" t="s">
        <v>33</v>
      </c>
      <c r="AX111" s="14" t="s">
        <v>72</v>
      </c>
      <c r="AY111" s="254" t="s">
        <v>170</v>
      </c>
    </row>
    <row r="112" s="15" customFormat="1">
      <c r="A112" s="15"/>
      <c r="B112" s="255"/>
      <c r="C112" s="256"/>
      <c r="D112" s="235" t="s">
        <v>181</v>
      </c>
      <c r="E112" s="257" t="s">
        <v>19</v>
      </c>
      <c r="F112" s="258" t="s">
        <v>187</v>
      </c>
      <c r="G112" s="256"/>
      <c r="H112" s="259">
        <v>15.800000000000001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181</v>
      </c>
      <c r="AU112" s="265" t="s">
        <v>81</v>
      </c>
      <c r="AV112" s="15" t="s">
        <v>177</v>
      </c>
      <c r="AW112" s="15" t="s">
        <v>33</v>
      </c>
      <c r="AX112" s="15" t="s">
        <v>79</v>
      </c>
      <c r="AY112" s="265" t="s">
        <v>170</v>
      </c>
    </row>
    <row r="113" s="12" customFormat="1" ht="22.8" customHeight="1">
      <c r="A113" s="12"/>
      <c r="B113" s="199"/>
      <c r="C113" s="200"/>
      <c r="D113" s="201" t="s">
        <v>71</v>
      </c>
      <c r="E113" s="213" t="s">
        <v>214</v>
      </c>
      <c r="F113" s="213" t="s">
        <v>215</v>
      </c>
      <c r="G113" s="200"/>
      <c r="H113" s="200"/>
      <c r="I113" s="203"/>
      <c r="J113" s="214">
        <f>BK113</f>
        <v>0</v>
      </c>
      <c r="K113" s="200"/>
      <c r="L113" s="205"/>
      <c r="M113" s="206"/>
      <c r="N113" s="207"/>
      <c r="O113" s="207"/>
      <c r="P113" s="208">
        <f>SUM(P114:P138)</f>
        <v>0</v>
      </c>
      <c r="Q113" s="207"/>
      <c r="R113" s="208">
        <f>SUM(R114:R138)</f>
        <v>5.0529999999999999</v>
      </c>
      <c r="S113" s="207"/>
      <c r="T113" s="209">
        <f>SUM(T114:T138)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79</v>
      </c>
      <c r="AT113" s="211" t="s">
        <v>71</v>
      </c>
      <c r="AU113" s="211" t="s">
        <v>79</v>
      </c>
      <c r="AY113" s="210" t="s">
        <v>170</v>
      </c>
      <c r="BK113" s="212">
        <f>SUM(BK114:BK138)</f>
        <v>0</v>
      </c>
    </row>
    <row r="114" s="2" customFormat="1" ht="24.15" customHeight="1">
      <c r="A114" s="41"/>
      <c r="B114" s="42"/>
      <c r="C114" s="215" t="s">
        <v>81</v>
      </c>
      <c r="D114" s="215" t="s">
        <v>172</v>
      </c>
      <c r="E114" s="216" t="s">
        <v>544</v>
      </c>
      <c r="F114" s="217" t="s">
        <v>545</v>
      </c>
      <c r="G114" s="218" t="s">
        <v>233</v>
      </c>
      <c r="H114" s="219">
        <v>65.484999999999999</v>
      </c>
      <c r="I114" s="220"/>
      <c r="J114" s="221">
        <f>ROUND(I114*H114,2)</f>
        <v>0</v>
      </c>
      <c r="K114" s="217" t="s">
        <v>176</v>
      </c>
      <c r="L114" s="47"/>
      <c r="M114" s="222" t="s">
        <v>19</v>
      </c>
      <c r="N114" s="223" t="s">
        <v>43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177</v>
      </c>
      <c r="AT114" s="226" t="s">
        <v>172</v>
      </c>
      <c r="AU114" s="226" t="s">
        <v>81</v>
      </c>
      <c r="AY114" s="20" t="s">
        <v>170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177</v>
      </c>
      <c r="BM114" s="226" t="s">
        <v>546</v>
      </c>
    </row>
    <row r="115" s="2" customFormat="1">
      <c r="A115" s="41"/>
      <c r="B115" s="42"/>
      <c r="C115" s="43"/>
      <c r="D115" s="228" t="s">
        <v>179</v>
      </c>
      <c r="E115" s="43"/>
      <c r="F115" s="229" t="s">
        <v>547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179</v>
      </c>
      <c r="AU115" s="20" t="s">
        <v>81</v>
      </c>
    </row>
    <row r="116" s="13" customFormat="1">
      <c r="A116" s="13"/>
      <c r="B116" s="233"/>
      <c r="C116" s="234"/>
      <c r="D116" s="235" t="s">
        <v>181</v>
      </c>
      <c r="E116" s="236" t="s">
        <v>19</v>
      </c>
      <c r="F116" s="237" t="s">
        <v>548</v>
      </c>
      <c r="G116" s="234"/>
      <c r="H116" s="236" t="s">
        <v>19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181</v>
      </c>
      <c r="AU116" s="243" t="s">
        <v>81</v>
      </c>
      <c r="AV116" s="13" t="s">
        <v>79</v>
      </c>
      <c r="AW116" s="13" t="s">
        <v>33</v>
      </c>
      <c r="AX116" s="13" t="s">
        <v>72</v>
      </c>
      <c r="AY116" s="243" t="s">
        <v>170</v>
      </c>
    </row>
    <row r="117" s="13" customFormat="1">
      <c r="A117" s="13"/>
      <c r="B117" s="233"/>
      <c r="C117" s="234"/>
      <c r="D117" s="235" t="s">
        <v>181</v>
      </c>
      <c r="E117" s="236" t="s">
        <v>19</v>
      </c>
      <c r="F117" s="237" t="s">
        <v>237</v>
      </c>
      <c r="G117" s="234"/>
      <c r="H117" s="236" t="s">
        <v>19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181</v>
      </c>
      <c r="AU117" s="243" t="s">
        <v>81</v>
      </c>
      <c r="AV117" s="13" t="s">
        <v>79</v>
      </c>
      <c r="AW117" s="13" t="s">
        <v>33</v>
      </c>
      <c r="AX117" s="13" t="s">
        <v>72</v>
      </c>
      <c r="AY117" s="243" t="s">
        <v>170</v>
      </c>
    </row>
    <row r="118" s="13" customFormat="1">
      <c r="A118" s="13"/>
      <c r="B118" s="233"/>
      <c r="C118" s="234"/>
      <c r="D118" s="235" t="s">
        <v>181</v>
      </c>
      <c r="E118" s="236" t="s">
        <v>19</v>
      </c>
      <c r="F118" s="237" t="s">
        <v>549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181</v>
      </c>
      <c r="AU118" s="243" t="s">
        <v>81</v>
      </c>
      <c r="AV118" s="13" t="s">
        <v>79</v>
      </c>
      <c r="AW118" s="13" t="s">
        <v>33</v>
      </c>
      <c r="AX118" s="13" t="s">
        <v>72</v>
      </c>
      <c r="AY118" s="243" t="s">
        <v>170</v>
      </c>
    </row>
    <row r="119" s="14" customFormat="1">
      <c r="A119" s="14"/>
      <c r="B119" s="244"/>
      <c r="C119" s="245"/>
      <c r="D119" s="235" t="s">
        <v>181</v>
      </c>
      <c r="E119" s="246" t="s">
        <v>19</v>
      </c>
      <c r="F119" s="247" t="s">
        <v>550</v>
      </c>
      <c r="G119" s="245"/>
      <c r="H119" s="248">
        <v>65.484999999999999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181</v>
      </c>
      <c r="AU119" s="254" t="s">
        <v>81</v>
      </c>
      <c r="AV119" s="14" t="s">
        <v>81</v>
      </c>
      <c r="AW119" s="14" t="s">
        <v>33</v>
      </c>
      <c r="AX119" s="14" t="s">
        <v>72</v>
      </c>
      <c r="AY119" s="254" t="s">
        <v>170</v>
      </c>
    </row>
    <row r="120" s="13" customFormat="1">
      <c r="A120" s="13"/>
      <c r="B120" s="233"/>
      <c r="C120" s="234"/>
      <c r="D120" s="235" t="s">
        <v>181</v>
      </c>
      <c r="E120" s="236" t="s">
        <v>19</v>
      </c>
      <c r="F120" s="237" t="s">
        <v>551</v>
      </c>
      <c r="G120" s="234"/>
      <c r="H120" s="236" t="s">
        <v>19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181</v>
      </c>
      <c r="AU120" s="243" t="s">
        <v>81</v>
      </c>
      <c r="AV120" s="13" t="s">
        <v>79</v>
      </c>
      <c r="AW120" s="13" t="s">
        <v>33</v>
      </c>
      <c r="AX120" s="13" t="s">
        <v>72</v>
      </c>
      <c r="AY120" s="243" t="s">
        <v>170</v>
      </c>
    </row>
    <row r="121" s="15" customFormat="1">
      <c r="A121" s="15"/>
      <c r="B121" s="255"/>
      <c r="C121" s="256"/>
      <c r="D121" s="235" t="s">
        <v>181</v>
      </c>
      <c r="E121" s="257" t="s">
        <v>19</v>
      </c>
      <c r="F121" s="258" t="s">
        <v>187</v>
      </c>
      <c r="G121" s="256"/>
      <c r="H121" s="259">
        <v>65.484999999999999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181</v>
      </c>
      <c r="AU121" s="265" t="s">
        <v>81</v>
      </c>
      <c r="AV121" s="15" t="s">
        <v>177</v>
      </c>
      <c r="AW121" s="15" t="s">
        <v>33</v>
      </c>
      <c r="AX121" s="15" t="s">
        <v>79</v>
      </c>
      <c r="AY121" s="265" t="s">
        <v>170</v>
      </c>
    </row>
    <row r="122" s="2" customFormat="1" ht="24.15" customHeight="1">
      <c r="A122" s="41"/>
      <c r="B122" s="42"/>
      <c r="C122" s="215" t="s">
        <v>194</v>
      </c>
      <c r="D122" s="215" t="s">
        <v>172</v>
      </c>
      <c r="E122" s="216" t="s">
        <v>552</v>
      </c>
      <c r="F122" s="217" t="s">
        <v>553</v>
      </c>
      <c r="G122" s="218" t="s">
        <v>175</v>
      </c>
      <c r="H122" s="219">
        <v>1.7190000000000001</v>
      </c>
      <c r="I122" s="220"/>
      <c r="J122" s="221">
        <f>ROUND(I122*H122,2)</f>
        <v>0</v>
      </c>
      <c r="K122" s="217" t="s">
        <v>176</v>
      </c>
      <c r="L122" s="47"/>
      <c r="M122" s="222" t="s">
        <v>19</v>
      </c>
      <c r="N122" s="223" t="s">
        <v>43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177</v>
      </c>
      <c r="AT122" s="226" t="s">
        <v>172</v>
      </c>
      <c r="AU122" s="226" t="s">
        <v>81</v>
      </c>
      <c r="AY122" s="20" t="s">
        <v>170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177</v>
      </c>
      <c r="BM122" s="226" t="s">
        <v>554</v>
      </c>
    </row>
    <row r="123" s="2" customFormat="1">
      <c r="A123" s="41"/>
      <c r="B123" s="42"/>
      <c r="C123" s="43"/>
      <c r="D123" s="228" t="s">
        <v>179</v>
      </c>
      <c r="E123" s="43"/>
      <c r="F123" s="229" t="s">
        <v>555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179</v>
      </c>
      <c r="AU123" s="20" t="s">
        <v>81</v>
      </c>
    </row>
    <row r="124" s="13" customFormat="1">
      <c r="A124" s="13"/>
      <c r="B124" s="233"/>
      <c r="C124" s="234"/>
      <c r="D124" s="235" t="s">
        <v>181</v>
      </c>
      <c r="E124" s="236" t="s">
        <v>19</v>
      </c>
      <c r="F124" s="237" t="s">
        <v>556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181</v>
      </c>
      <c r="AU124" s="243" t="s">
        <v>81</v>
      </c>
      <c r="AV124" s="13" t="s">
        <v>79</v>
      </c>
      <c r="AW124" s="13" t="s">
        <v>33</v>
      </c>
      <c r="AX124" s="13" t="s">
        <v>72</v>
      </c>
      <c r="AY124" s="243" t="s">
        <v>170</v>
      </c>
    </row>
    <row r="125" s="13" customFormat="1">
      <c r="A125" s="13"/>
      <c r="B125" s="233"/>
      <c r="C125" s="234"/>
      <c r="D125" s="235" t="s">
        <v>181</v>
      </c>
      <c r="E125" s="236" t="s">
        <v>19</v>
      </c>
      <c r="F125" s="237" t="s">
        <v>557</v>
      </c>
      <c r="G125" s="234"/>
      <c r="H125" s="236" t="s">
        <v>19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181</v>
      </c>
      <c r="AU125" s="243" t="s">
        <v>81</v>
      </c>
      <c r="AV125" s="13" t="s">
        <v>79</v>
      </c>
      <c r="AW125" s="13" t="s">
        <v>33</v>
      </c>
      <c r="AX125" s="13" t="s">
        <v>72</v>
      </c>
      <c r="AY125" s="243" t="s">
        <v>170</v>
      </c>
    </row>
    <row r="126" s="13" customFormat="1">
      <c r="A126" s="13"/>
      <c r="B126" s="233"/>
      <c r="C126" s="234"/>
      <c r="D126" s="235" t="s">
        <v>181</v>
      </c>
      <c r="E126" s="236" t="s">
        <v>19</v>
      </c>
      <c r="F126" s="237" t="s">
        <v>558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181</v>
      </c>
      <c r="AU126" s="243" t="s">
        <v>81</v>
      </c>
      <c r="AV126" s="13" t="s">
        <v>79</v>
      </c>
      <c r="AW126" s="13" t="s">
        <v>33</v>
      </c>
      <c r="AX126" s="13" t="s">
        <v>72</v>
      </c>
      <c r="AY126" s="243" t="s">
        <v>170</v>
      </c>
    </row>
    <row r="127" s="14" customFormat="1">
      <c r="A127" s="14"/>
      <c r="B127" s="244"/>
      <c r="C127" s="245"/>
      <c r="D127" s="235" t="s">
        <v>181</v>
      </c>
      <c r="E127" s="246" t="s">
        <v>19</v>
      </c>
      <c r="F127" s="247" t="s">
        <v>185</v>
      </c>
      <c r="G127" s="245"/>
      <c r="H127" s="248">
        <v>1.7190000000000001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181</v>
      </c>
      <c r="AU127" s="254" t="s">
        <v>81</v>
      </c>
      <c r="AV127" s="14" t="s">
        <v>81</v>
      </c>
      <c r="AW127" s="14" t="s">
        <v>33</v>
      </c>
      <c r="AX127" s="14" t="s">
        <v>72</v>
      </c>
      <c r="AY127" s="254" t="s">
        <v>170</v>
      </c>
    </row>
    <row r="128" s="15" customFormat="1">
      <c r="A128" s="15"/>
      <c r="B128" s="255"/>
      <c r="C128" s="256"/>
      <c r="D128" s="235" t="s">
        <v>181</v>
      </c>
      <c r="E128" s="257" t="s">
        <v>19</v>
      </c>
      <c r="F128" s="258" t="s">
        <v>187</v>
      </c>
      <c r="G128" s="256"/>
      <c r="H128" s="259">
        <v>1.7190000000000001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5" t="s">
        <v>181</v>
      </c>
      <c r="AU128" s="265" t="s">
        <v>81</v>
      </c>
      <c r="AV128" s="15" t="s">
        <v>177</v>
      </c>
      <c r="AW128" s="15" t="s">
        <v>33</v>
      </c>
      <c r="AX128" s="15" t="s">
        <v>79</v>
      </c>
      <c r="AY128" s="265" t="s">
        <v>170</v>
      </c>
    </row>
    <row r="129" s="2" customFormat="1" ht="16.5" customHeight="1">
      <c r="A129" s="41"/>
      <c r="B129" s="42"/>
      <c r="C129" s="281" t="s">
        <v>177</v>
      </c>
      <c r="D129" s="281" t="s">
        <v>559</v>
      </c>
      <c r="E129" s="282" t="s">
        <v>560</v>
      </c>
      <c r="F129" s="283" t="s">
        <v>561</v>
      </c>
      <c r="G129" s="284" t="s">
        <v>219</v>
      </c>
      <c r="H129" s="285">
        <v>5.0529999999999999</v>
      </c>
      <c r="I129" s="286"/>
      <c r="J129" s="287">
        <f>ROUND(I129*H129,2)</f>
        <v>0</v>
      </c>
      <c r="K129" s="283" t="s">
        <v>176</v>
      </c>
      <c r="L129" s="288"/>
      <c r="M129" s="289" t="s">
        <v>19</v>
      </c>
      <c r="N129" s="290" t="s">
        <v>43</v>
      </c>
      <c r="O129" s="87"/>
      <c r="P129" s="224">
        <f>O129*H129</f>
        <v>0</v>
      </c>
      <c r="Q129" s="224">
        <v>1</v>
      </c>
      <c r="R129" s="224">
        <f>Q129*H129</f>
        <v>5.0529999999999999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223</v>
      </c>
      <c r="AT129" s="226" t="s">
        <v>559</v>
      </c>
      <c r="AU129" s="226" t="s">
        <v>81</v>
      </c>
      <c r="AY129" s="20" t="s">
        <v>170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177</v>
      </c>
      <c r="BM129" s="226" t="s">
        <v>562</v>
      </c>
    </row>
    <row r="130" s="13" customFormat="1">
      <c r="A130" s="13"/>
      <c r="B130" s="233"/>
      <c r="C130" s="234"/>
      <c r="D130" s="235" t="s">
        <v>181</v>
      </c>
      <c r="E130" s="236" t="s">
        <v>19</v>
      </c>
      <c r="F130" s="237" t="s">
        <v>548</v>
      </c>
      <c r="G130" s="234"/>
      <c r="H130" s="236" t="s">
        <v>19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181</v>
      </c>
      <c r="AU130" s="243" t="s">
        <v>81</v>
      </c>
      <c r="AV130" s="13" t="s">
        <v>79</v>
      </c>
      <c r="AW130" s="13" t="s">
        <v>33</v>
      </c>
      <c r="AX130" s="13" t="s">
        <v>72</v>
      </c>
      <c r="AY130" s="243" t="s">
        <v>170</v>
      </c>
    </row>
    <row r="131" s="13" customFormat="1">
      <c r="A131" s="13"/>
      <c r="B131" s="233"/>
      <c r="C131" s="234"/>
      <c r="D131" s="235" t="s">
        <v>181</v>
      </c>
      <c r="E131" s="236" t="s">
        <v>19</v>
      </c>
      <c r="F131" s="237" t="s">
        <v>557</v>
      </c>
      <c r="G131" s="234"/>
      <c r="H131" s="236" t="s">
        <v>19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181</v>
      </c>
      <c r="AU131" s="243" t="s">
        <v>81</v>
      </c>
      <c r="AV131" s="13" t="s">
        <v>79</v>
      </c>
      <c r="AW131" s="13" t="s">
        <v>33</v>
      </c>
      <c r="AX131" s="13" t="s">
        <v>72</v>
      </c>
      <c r="AY131" s="243" t="s">
        <v>170</v>
      </c>
    </row>
    <row r="132" s="13" customFormat="1">
      <c r="A132" s="13"/>
      <c r="B132" s="233"/>
      <c r="C132" s="234"/>
      <c r="D132" s="235" t="s">
        <v>181</v>
      </c>
      <c r="E132" s="236" t="s">
        <v>19</v>
      </c>
      <c r="F132" s="237" t="s">
        <v>563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181</v>
      </c>
      <c r="AU132" s="243" t="s">
        <v>81</v>
      </c>
      <c r="AV132" s="13" t="s">
        <v>79</v>
      </c>
      <c r="AW132" s="13" t="s">
        <v>33</v>
      </c>
      <c r="AX132" s="13" t="s">
        <v>72</v>
      </c>
      <c r="AY132" s="243" t="s">
        <v>170</v>
      </c>
    </row>
    <row r="133" s="14" customFormat="1">
      <c r="A133" s="14"/>
      <c r="B133" s="244"/>
      <c r="C133" s="245"/>
      <c r="D133" s="235" t="s">
        <v>181</v>
      </c>
      <c r="E133" s="246" t="s">
        <v>19</v>
      </c>
      <c r="F133" s="247" t="s">
        <v>564</v>
      </c>
      <c r="G133" s="245"/>
      <c r="H133" s="248">
        <v>1.444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181</v>
      </c>
      <c r="AU133" s="254" t="s">
        <v>81</v>
      </c>
      <c r="AV133" s="14" t="s">
        <v>81</v>
      </c>
      <c r="AW133" s="14" t="s">
        <v>33</v>
      </c>
      <c r="AX133" s="14" t="s">
        <v>72</v>
      </c>
      <c r="AY133" s="254" t="s">
        <v>170</v>
      </c>
    </row>
    <row r="134" s="13" customFormat="1">
      <c r="A134" s="13"/>
      <c r="B134" s="233"/>
      <c r="C134" s="234"/>
      <c r="D134" s="235" t="s">
        <v>181</v>
      </c>
      <c r="E134" s="236" t="s">
        <v>19</v>
      </c>
      <c r="F134" s="237" t="s">
        <v>556</v>
      </c>
      <c r="G134" s="234"/>
      <c r="H134" s="236" t="s">
        <v>19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181</v>
      </c>
      <c r="AU134" s="243" t="s">
        <v>81</v>
      </c>
      <c r="AV134" s="13" t="s">
        <v>79</v>
      </c>
      <c r="AW134" s="13" t="s">
        <v>33</v>
      </c>
      <c r="AX134" s="13" t="s">
        <v>72</v>
      </c>
      <c r="AY134" s="243" t="s">
        <v>170</v>
      </c>
    </row>
    <row r="135" s="13" customFormat="1">
      <c r="A135" s="13"/>
      <c r="B135" s="233"/>
      <c r="C135" s="234"/>
      <c r="D135" s="235" t="s">
        <v>181</v>
      </c>
      <c r="E135" s="236" t="s">
        <v>19</v>
      </c>
      <c r="F135" s="237" t="s">
        <v>557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181</v>
      </c>
      <c r="AU135" s="243" t="s">
        <v>81</v>
      </c>
      <c r="AV135" s="13" t="s">
        <v>79</v>
      </c>
      <c r="AW135" s="13" t="s">
        <v>33</v>
      </c>
      <c r="AX135" s="13" t="s">
        <v>72</v>
      </c>
      <c r="AY135" s="243" t="s">
        <v>170</v>
      </c>
    </row>
    <row r="136" s="13" customFormat="1">
      <c r="A136" s="13"/>
      <c r="B136" s="233"/>
      <c r="C136" s="234"/>
      <c r="D136" s="235" t="s">
        <v>181</v>
      </c>
      <c r="E136" s="236" t="s">
        <v>19</v>
      </c>
      <c r="F136" s="237" t="s">
        <v>558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181</v>
      </c>
      <c r="AU136" s="243" t="s">
        <v>81</v>
      </c>
      <c r="AV136" s="13" t="s">
        <v>79</v>
      </c>
      <c r="AW136" s="13" t="s">
        <v>33</v>
      </c>
      <c r="AX136" s="13" t="s">
        <v>72</v>
      </c>
      <c r="AY136" s="243" t="s">
        <v>170</v>
      </c>
    </row>
    <row r="137" s="14" customFormat="1">
      <c r="A137" s="14"/>
      <c r="B137" s="244"/>
      <c r="C137" s="245"/>
      <c r="D137" s="235" t="s">
        <v>181</v>
      </c>
      <c r="E137" s="246" t="s">
        <v>19</v>
      </c>
      <c r="F137" s="247" t="s">
        <v>565</v>
      </c>
      <c r="G137" s="245"/>
      <c r="H137" s="248">
        <v>3.609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181</v>
      </c>
      <c r="AU137" s="254" t="s">
        <v>81</v>
      </c>
      <c r="AV137" s="14" t="s">
        <v>81</v>
      </c>
      <c r="AW137" s="14" t="s">
        <v>33</v>
      </c>
      <c r="AX137" s="14" t="s">
        <v>72</v>
      </c>
      <c r="AY137" s="254" t="s">
        <v>170</v>
      </c>
    </row>
    <row r="138" s="15" customFormat="1">
      <c r="A138" s="15"/>
      <c r="B138" s="255"/>
      <c r="C138" s="256"/>
      <c r="D138" s="235" t="s">
        <v>181</v>
      </c>
      <c r="E138" s="257" t="s">
        <v>19</v>
      </c>
      <c r="F138" s="258" t="s">
        <v>187</v>
      </c>
      <c r="G138" s="256"/>
      <c r="H138" s="259">
        <v>5.0529999999999999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181</v>
      </c>
      <c r="AU138" s="265" t="s">
        <v>81</v>
      </c>
      <c r="AV138" s="15" t="s">
        <v>177</v>
      </c>
      <c r="AW138" s="15" t="s">
        <v>33</v>
      </c>
      <c r="AX138" s="15" t="s">
        <v>79</v>
      </c>
      <c r="AY138" s="265" t="s">
        <v>170</v>
      </c>
    </row>
    <row r="139" s="12" customFormat="1" ht="22.8" customHeight="1">
      <c r="A139" s="12"/>
      <c r="B139" s="199"/>
      <c r="C139" s="200"/>
      <c r="D139" s="201" t="s">
        <v>71</v>
      </c>
      <c r="E139" s="213" t="s">
        <v>81</v>
      </c>
      <c r="F139" s="213" t="s">
        <v>566</v>
      </c>
      <c r="G139" s="200"/>
      <c r="H139" s="200"/>
      <c r="I139" s="203"/>
      <c r="J139" s="214">
        <f>BK139</f>
        <v>0</v>
      </c>
      <c r="K139" s="200"/>
      <c r="L139" s="205"/>
      <c r="M139" s="206"/>
      <c r="N139" s="207"/>
      <c r="O139" s="207"/>
      <c r="P139" s="208">
        <f>SUM(P140:P301)</f>
        <v>0</v>
      </c>
      <c r="Q139" s="207"/>
      <c r="R139" s="208">
        <f>SUM(R140:R301)</f>
        <v>40.704448259999999</v>
      </c>
      <c r="S139" s="207"/>
      <c r="T139" s="209">
        <f>SUM(T140:T301)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79</v>
      </c>
      <c r="AT139" s="211" t="s">
        <v>71</v>
      </c>
      <c r="AU139" s="211" t="s">
        <v>79</v>
      </c>
      <c r="AY139" s="210" t="s">
        <v>170</v>
      </c>
      <c r="BK139" s="212">
        <f>SUM(BK140:BK301)</f>
        <v>0</v>
      </c>
    </row>
    <row r="140" s="2" customFormat="1" ht="21.75" customHeight="1">
      <c r="A140" s="41"/>
      <c r="B140" s="42"/>
      <c r="C140" s="215" t="s">
        <v>204</v>
      </c>
      <c r="D140" s="215" t="s">
        <v>172</v>
      </c>
      <c r="E140" s="216" t="s">
        <v>567</v>
      </c>
      <c r="F140" s="217" t="s">
        <v>568</v>
      </c>
      <c r="G140" s="218" t="s">
        <v>175</v>
      </c>
      <c r="H140" s="219">
        <v>6.5490000000000004</v>
      </c>
      <c r="I140" s="220"/>
      <c r="J140" s="221">
        <f>ROUND(I140*H140,2)</f>
        <v>0</v>
      </c>
      <c r="K140" s="217" t="s">
        <v>176</v>
      </c>
      <c r="L140" s="47"/>
      <c r="M140" s="222" t="s">
        <v>19</v>
      </c>
      <c r="N140" s="223" t="s">
        <v>43</v>
      </c>
      <c r="O140" s="87"/>
      <c r="P140" s="224">
        <f>O140*H140</f>
        <v>0</v>
      </c>
      <c r="Q140" s="224">
        <v>2.1600000000000001</v>
      </c>
      <c r="R140" s="224">
        <f>Q140*H140</f>
        <v>14.145840000000002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177</v>
      </c>
      <c r="AT140" s="226" t="s">
        <v>172</v>
      </c>
      <c r="AU140" s="226" t="s">
        <v>81</v>
      </c>
      <c r="AY140" s="20" t="s">
        <v>170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79</v>
      </c>
      <c r="BK140" s="227">
        <f>ROUND(I140*H140,2)</f>
        <v>0</v>
      </c>
      <c r="BL140" s="20" t="s">
        <v>177</v>
      </c>
      <c r="BM140" s="226" t="s">
        <v>569</v>
      </c>
    </row>
    <row r="141" s="2" customFormat="1">
      <c r="A141" s="41"/>
      <c r="B141" s="42"/>
      <c r="C141" s="43"/>
      <c r="D141" s="228" t="s">
        <v>179</v>
      </c>
      <c r="E141" s="43"/>
      <c r="F141" s="229" t="s">
        <v>570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179</v>
      </c>
      <c r="AU141" s="20" t="s">
        <v>81</v>
      </c>
    </row>
    <row r="142" s="13" customFormat="1">
      <c r="A142" s="13"/>
      <c r="B142" s="233"/>
      <c r="C142" s="234"/>
      <c r="D142" s="235" t="s">
        <v>181</v>
      </c>
      <c r="E142" s="236" t="s">
        <v>19</v>
      </c>
      <c r="F142" s="237" t="s">
        <v>556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181</v>
      </c>
      <c r="AU142" s="243" t="s">
        <v>81</v>
      </c>
      <c r="AV142" s="13" t="s">
        <v>79</v>
      </c>
      <c r="AW142" s="13" t="s">
        <v>33</v>
      </c>
      <c r="AX142" s="13" t="s">
        <v>72</v>
      </c>
      <c r="AY142" s="243" t="s">
        <v>170</v>
      </c>
    </row>
    <row r="143" s="13" customFormat="1">
      <c r="A143" s="13"/>
      <c r="B143" s="233"/>
      <c r="C143" s="234"/>
      <c r="D143" s="235" t="s">
        <v>181</v>
      </c>
      <c r="E143" s="236" t="s">
        <v>19</v>
      </c>
      <c r="F143" s="237" t="s">
        <v>237</v>
      </c>
      <c r="G143" s="234"/>
      <c r="H143" s="236" t="s">
        <v>19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181</v>
      </c>
      <c r="AU143" s="243" t="s">
        <v>81</v>
      </c>
      <c r="AV143" s="13" t="s">
        <v>79</v>
      </c>
      <c r="AW143" s="13" t="s">
        <v>33</v>
      </c>
      <c r="AX143" s="13" t="s">
        <v>72</v>
      </c>
      <c r="AY143" s="243" t="s">
        <v>170</v>
      </c>
    </row>
    <row r="144" s="13" customFormat="1">
      <c r="A144" s="13"/>
      <c r="B144" s="233"/>
      <c r="C144" s="234"/>
      <c r="D144" s="235" t="s">
        <v>181</v>
      </c>
      <c r="E144" s="236" t="s">
        <v>19</v>
      </c>
      <c r="F144" s="237" t="s">
        <v>571</v>
      </c>
      <c r="G144" s="234"/>
      <c r="H144" s="236" t="s">
        <v>19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181</v>
      </c>
      <c r="AU144" s="243" t="s">
        <v>81</v>
      </c>
      <c r="AV144" s="13" t="s">
        <v>79</v>
      </c>
      <c r="AW144" s="13" t="s">
        <v>33</v>
      </c>
      <c r="AX144" s="13" t="s">
        <v>72</v>
      </c>
      <c r="AY144" s="243" t="s">
        <v>170</v>
      </c>
    </row>
    <row r="145" s="14" customFormat="1">
      <c r="A145" s="14"/>
      <c r="B145" s="244"/>
      <c r="C145" s="245"/>
      <c r="D145" s="235" t="s">
        <v>181</v>
      </c>
      <c r="E145" s="246" t="s">
        <v>19</v>
      </c>
      <c r="F145" s="247" t="s">
        <v>572</v>
      </c>
      <c r="G145" s="245"/>
      <c r="H145" s="248">
        <v>6.5490000000000004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181</v>
      </c>
      <c r="AU145" s="254" t="s">
        <v>81</v>
      </c>
      <c r="AV145" s="14" t="s">
        <v>81</v>
      </c>
      <c r="AW145" s="14" t="s">
        <v>33</v>
      </c>
      <c r="AX145" s="14" t="s">
        <v>72</v>
      </c>
      <c r="AY145" s="254" t="s">
        <v>170</v>
      </c>
    </row>
    <row r="146" s="15" customFormat="1">
      <c r="A146" s="15"/>
      <c r="B146" s="255"/>
      <c r="C146" s="256"/>
      <c r="D146" s="235" t="s">
        <v>181</v>
      </c>
      <c r="E146" s="257" t="s">
        <v>19</v>
      </c>
      <c r="F146" s="258" t="s">
        <v>187</v>
      </c>
      <c r="G146" s="256"/>
      <c r="H146" s="259">
        <v>6.5490000000000004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181</v>
      </c>
      <c r="AU146" s="265" t="s">
        <v>81</v>
      </c>
      <c r="AV146" s="15" t="s">
        <v>177</v>
      </c>
      <c r="AW146" s="15" t="s">
        <v>33</v>
      </c>
      <c r="AX146" s="15" t="s">
        <v>79</v>
      </c>
      <c r="AY146" s="265" t="s">
        <v>170</v>
      </c>
    </row>
    <row r="147" s="2" customFormat="1" ht="16.5" customHeight="1">
      <c r="A147" s="41"/>
      <c r="B147" s="42"/>
      <c r="C147" s="215" t="s">
        <v>209</v>
      </c>
      <c r="D147" s="215" t="s">
        <v>172</v>
      </c>
      <c r="E147" s="216" t="s">
        <v>573</v>
      </c>
      <c r="F147" s="217" t="s">
        <v>574</v>
      </c>
      <c r="G147" s="218" t="s">
        <v>175</v>
      </c>
      <c r="H147" s="219">
        <v>0.78600000000000003</v>
      </c>
      <c r="I147" s="220"/>
      <c r="J147" s="221">
        <f>ROUND(I147*H147,2)</f>
        <v>0</v>
      </c>
      <c r="K147" s="217" t="s">
        <v>176</v>
      </c>
      <c r="L147" s="47"/>
      <c r="M147" s="222" t="s">
        <v>19</v>
      </c>
      <c r="N147" s="223" t="s">
        <v>43</v>
      </c>
      <c r="O147" s="87"/>
      <c r="P147" s="224">
        <f>O147*H147</f>
        <v>0</v>
      </c>
      <c r="Q147" s="224">
        <v>2.3010199999999998</v>
      </c>
      <c r="R147" s="224">
        <f>Q147*H147</f>
        <v>1.80860172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177</v>
      </c>
      <c r="AT147" s="226" t="s">
        <v>172</v>
      </c>
      <c r="AU147" s="226" t="s">
        <v>81</v>
      </c>
      <c r="AY147" s="20" t="s">
        <v>170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177</v>
      </c>
      <c r="BM147" s="226" t="s">
        <v>575</v>
      </c>
    </row>
    <row r="148" s="2" customFormat="1">
      <c r="A148" s="41"/>
      <c r="B148" s="42"/>
      <c r="C148" s="43"/>
      <c r="D148" s="228" t="s">
        <v>179</v>
      </c>
      <c r="E148" s="43"/>
      <c r="F148" s="229" t="s">
        <v>576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179</v>
      </c>
      <c r="AU148" s="20" t="s">
        <v>81</v>
      </c>
    </row>
    <row r="149" s="13" customFormat="1">
      <c r="A149" s="13"/>
      <c r="B149" s="233"/>
      <c r="C149" s="234"/>
      <c r="D149" s="235" t="s">
        <v>181</v>
      </c>
      <c r="E149" s="236" t="s">
        <v>19</v>
      </c>
      <c r="F149" s="237" t="s">
        <v>577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181</v>
      </c>
      <c r="AU149" s="243" t="s">
        <v>81</v>
      </c>
      <c r="AV149" s="13" t="s">
        <v>79</v>
      </c>
      <c r="AW149" s="13" t="s">
        <v>33</v>
      </c>
      <c r="AX149" s="13" t="s">
        <v>72</v>
      </c>
      <c r="AY149" s="243" t="s">
        <v>170</v>
      </c>
    </row>
    <row r="150" s="13" customFormat="1">
      <c r="A150" s="13"/>
      <c r="B150" s="233"/>
      <c r="C150" s="234"/>
      <c r="D150" s="235" t="s">
        <v>181</v>
      </c>
      <c r="E150" s="236" t="s">
        <v>19</v>
      </c>
      <c r="F150" s="237" t="s">
        <v>578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181</v>
      </c>
      <c r="AU150" s="243" t="s">
        <v>81</v>
      </c>
      <c r="AV150" s="13" t="s">
        <v>79</v>
      </c>
      <c r="AW150" s="13" t="s">
        <v>33</v>
      </c>
      <c r="AX150" s="13" t="s">
        <v>72</v>
      </c>
      <c r="AY150" s="243" t="s">
        <v>170</v>
      </c>
    </row>
    <row r="151" s="13" customFormat="1">
      <c r="A151" s="13"/>
      <c r="B151" s="233"/>
      <c r="C151" s="234"/>
      <c r="D151" s="235" t="s">
        <v>181</v>
      </c>
      <c r="E151" s="236" t="s">
        <v>19</v>
      </c>
      <c r="F151" s="237" t="s">
        <v>579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181</v>
      </c>
      <c r="AU151" s="243" t="s">
        <v>81</v>
      </c>
      <c r="AV151" s="13" t="s">
        <v>79</v>
      </c>
      <c r="AW151" s="13" t="s">
        <v>33</v>
      </c>
      <c r="AX151" s="13" t="s">
        <v>72</v>
      </c>
      <c r="AY151" s="243" t="s">
        <v>170</v>
      </c>
    </row>
    <row r="152" s="14" customFormat="1">
      <c r="A152" s="14"/>
      <c r="B152" s="244"/>
      <c r="C152" s="245"/>
      <c r="D152" s="235" t="s">
        <v>181</v>
      </c>
      <c r="E152" s="246" t="s">
        <v>19</v>
      </c>
      <c r="F152" s="247" t="s">
        <v>580</v>
      </c>
      <c r="G152" s="245"/>
      <c r="H152" s="248">
        <v>0.35699999999999998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181</v>
      </c>
      <c r="AU152" s="254" t="s">
        <v>81</v>
      </c>
      <c r="AV152" s="14" t="s">
        <v>81</v>
      </c>
      <c r="AW152" s="14" t="s">
        <v>33</v>
      </c>
      <c r="AX152" s="14" t="s">
        <v>72</v>
      </c>
      <c r="AY152" s="254" t="s">
        <v>170</v>
      </c>
    </row>
    <row r="153" s="13" customFormat="1">
      <c r="A153" s="13"/>
      <c r="B153" s="233"/>
      <c r="C153" s="234"/>
      <c r="D153" s="235" t="s">
        <v>181</v>
      </c>
      <c r="E153" s="236" t="s">
        <v>19</v>
      </c>
      <c r="F153" s="237" t="s">
        <v>581</v>
      </c>
      <c r="G153" s="234"/>
      <c r="H153" s="236" t="s">
        <v>19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181</v>
      </c>
      <c r="AU153" s="243" t="s">
        <v>81</v>
      </c>
      <c r="AV153" s="13" t="s">
        <v>79</v>
      </c>
      <c r="AW153" s="13" t="s">
        <v>33</v>
      </c>
      <c r="AX153" s="13" t="s">
        <v>72</v>
      </c>
      <c r="AY153" s="243" t="s">
        <v>170</v>
      </c>
    </row>
    <row r="154" s="16" customFormat="1">
      <c r="A154" s="16"/>
      <c r="B154" s="266"/>
      <c r="C154" s="267"/>
      <c r="D154" s="235" t="s">
        <v>181</v>
      </c>
      <c r="E154" s="268" t="s">
        <v>19</v>
      </c>
      <c r="F154" s="269" t="s">
        <v>409</v>
      </c>
      <c r="G154" s="267"/>
      <c r="H154" s="270">
        <v>0.35699999999999998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6" t="s">
        <v>181</v>
      </c>
      <c r="AU154" s="276" t="s">
        <v>81</v>
      </c>
      <c r="AV154" s="16" t="s">
        <v>194</v>
      </c>
      <c r="AW154" s="16" t="s">
        <v>33</v>
      </c>
      <c r="AX154" s="16" t="s">
        <v>72</v>
      </c>
      <c r="AY154" s="276" t="s">
        <v>170</v>
      </c>
    </row>
    <row r="155" s="13" customFormat="1">
      <c r="A155" s="13"/>
      <c r="B155" s="233"/>
      <c r="C155" s="234"/>
      <c r="D155" s="235" t="s">
        <v>181</v>
      </c>
      <c r="E155" s="236" t="s">
        <v>19</v>
      </c>
      <c r="F155" s="237" t="s">
        <v>582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181</v>
      </c>
      <c r="AU155" s="243" t="s">
        <v>81</v>
      </c>
      <c r="AV155" s="13" t="s">
        <v>79</v>
      </c>
      <c r="AW155" s="13" t="s">
        <v>33</v>
      </c>
      <c r="AX155" s="13" t="s">
        <v>72</v>
      </c>
      <c r="AY155" s="243" t="s">
        <v>170</v>
      </c>
    </row>
    <row r="156" s="13" customFormat="1">
      <c r="A156" s="13"/>
      <c r="B156" s="233"/>
      <c r="C156" s="234"/>
      <c r="D156" s="235" t="s">
        <v>181</v>
      </c>
      <c r="E156" s="236" t="s">
        <v>19</v>
      </c>
      <c r="F156" s="237" t="s">
        <v>578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181</v>
      </c>
      <c r="AU156" s="243" t="s">
        <v>81</v>
      </c>
      <c r="AV156" s="13" t="s">
        <v>79</v>
      </c>
      <c r="AW156" s="13" t="s">
        <v>33</v>
      </c>
      <c r="AX156" s="13" t="s">
        <v>72</v>
      </c>
      <c r="AY156" s="243" t="s">
        <v>170</v>
      </c>
    </row>
    <row r="157" s="13" customFormat="1">
      <c r="A157" s="13"/>
      <c r="B157" s="233"/>
      <c r="C157" s="234"/>
      <c r="D157" s="235" t="s">
        <v>181</v>
      </c>
      <c r="E157" s="236" t="s">
        <v>19</v>
      </c>
      <c r="F157" s="237" t="s">
        <v>579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181</v>
      </c>
      <c r="AU157" s="243" t="s">
        <v>81</v>
      </c>
      <c r="AV157" s="13" t="s">
        <v>79</v>
      </c>
      <c r="AW157" s="13" t="s">
        <v>33</v>
      </c>
      <c r="AX157" s="13" t="s">
        <v>72</v>
      </c>
      <c r="AY157" s="243" t="s">
        <v>170</v>
      </c>
    </row>
    <row r="158" s="14" customFormat="1">
      <c r="A158" s="14"/>
      <c r="B158" s="244"/>
      <c r="C158" s="245"/>
      <c r="D158" s="235" t="s">
        <v>181</v>
      </c>
      <c r="E158" s="246" t="s">
        <v>19</v>
      </c>
      <c r="F158" s="247" t="s">
        <v>583</v>
      </c>
      <c r="G158" s="245"/>
      <c r="H158" s="248">
        <v>0.053999999999999999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181</v>
      </c>
      <c r="AU158" s="254" t="s">
        <v>81</v>
      </c>
      <c r="AV158" s="14" t="s">
        <v>81</v>
      </c>
      <c r="AW158" s="14" t="s">
        <v>33</v>
      </c>
      <c r="AX158" s="14" t="s">
        <v>72</v>
      </c>
      <c r="AY158" s="254" t="s">
        <v>170</v>
      </c>
    </row>
    <row r="159" s="13" customFormat="1">
      <c r="A159" s="13"/>
      <c r="B159" s="233"/>
      <c r="C159" s="234"/>
      <c r="D159" s="235" t="s">
        <v>181</v>
      </c>
      <c r="E159" s="236" t="s">
        <v>19</v>
      </c>
      <c r="F159" s="237" t="s">
        <v>584</v>
      </c>
      <c r="G159" s="234"/>
      <c r="H159" s="236" t="s">
        <v>19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181</v>
      </c>
      <c r="AU159" s="243" t="s">
        <v>81</v>
      </c>
      <c r="AV159" s="13" t="s">
        <v>79</v>
      </c>
      <c r="AW159" s="13" t="s">
        <v>33</v>
      </c>
      <c r="AX159" s="13" t="s">
        <v>72</v>
      </c>
      <c r="AY159" s="243" t="s">
        <v>170</v>
      </c>
    </row>
    <row r="160" s="16" customFormat="1">
      <c r="A160" s="16"/>
      <c r="B160" s="266"/>
      <c r="C160" s="267"/>
      <c r="D160" s="235" t="s">
        <v>181</v>
      </c>
      <c r="E160" s="268" t="s">
        <v>19</v>
      </c>
      <c r="F160" s="269" t="s">
        <v>409</v>
      </c>
      <c r="G160" s="267"/>
      <c r="H160" s="270">
        <v>0.053999999999999999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76" t="s">
        <v>181</v>
      </c>
      <c r="AU160" s="276" t="s">
        <v>81</v>
      </c>
      <c r="AV160" s="16" t="s">
        <v>194</v>
      </c>
      <c r="AW160" s="16" t="s">
        <v>33</v>
      </c>
      <c r="AX160" s="16" t="s">
        <v>72</v>
      </c>
      <c r="AY160" s="276" t="s">
        <v>170</v>
      </c>
    </row>
    <row r="161" s="13" customFormat="1">
      <c r="A161" s="13"/>
      <c r="B161" s="233"/>
      <c r="C161" s="234"/>
      <c r="D161" s="235" t="s">
        <v>181</v>
      </c>
      <c r="E161" s="236" t="s">
        <v>19</v>
      </c>
      <c r="F161" s="237" t="s">
        <v>585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181</v>
      </c>
      <c r="AU161" s="243" t="s">
        <v>81</v>
      </c>
      <c r="AV161" s="13" t="s">
        <v>79</v>
      </c>
      <c r="AW161" s="13" t="s">
        <v>33</v>
      </c>
      <c r="AX161" s="13" t="s">
        <v>72</v>
      </c>
      <c r="AY161" s="243" t="s">
        <v>170</v>
      </c>
    </row>
    <row r="162" s="13" customFormat="1">
      <c r="A162" s="13"/>
      <c r="B162" s="233"/>
      <c r="C162" s="234"/>
      <c r="D162" s="235" t="s">
        <v>181</v>
      </c>
      <c r="E162" s="236" t="s">
        <v>19</v>
      </c>
      <c r="F162" s="237" t="s">
        <v>586</v>
      </c>
      <c r="G162" s="234"/>
      <c r="H162" s="236" t="s">
        <v>19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181</v>
      </c>
      <c r="AU162" s="243" t="s">
        <v>81</v>
      </c>
      <c r="AV162" s="13" t="s">
        <v>79</v>
      </c>
      <c r="AW162" s="13" t="s">
        <v>33</v>
      </c>
      <c r="AX162" s="13" t="s">
        <v>72</v>
      </c>
      <c r="AY162" s="243" t="s">
        <v>170</v>
      </c>
    </row>
    <row r="163" s="13" customFormat="1">
      <c r="A163" s="13"/>
      <c r="B163" s="233"/>
      <c r="C163" s="234"/>
      <c r="D163" s="235" t="s">
        <v>181</v>
      </c>
      <c r="E163" s="236" t="s">
        <v>19</v>
      </c>
      <c r="F163" s="237" t="s">
        <v>579</v>
      </c>
      <c r="G163" s="234"/>
      <c r="H163" s="236" t="s">
        <v>19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181</v>
      </c>
      <c r="AU163" s="243" t="s">
        <v>81</v>
      </c>
      <c r="AV163" s="13" t="s">
        <v>79</v>
      </c>
      <c r="AW163" s="13" t="s">
        <v>33</v>
      </c>
      <c r="AX163" s="13" t="s">
        <v>72</v>
      </c>
      <c r="AY163" s="243" t="s">
        <v>170</v>
      </c>
    </row>
    <row r="164" s="14" customFormat="1">
      <c r="A164" s="14"/>
      <c r="B164" s="244"/>
      <c r="C164" s="245"/>
      <c r="D164" s="235" t="s">
        <v>181</v>
      </c>
      <c r="E164" s="246" t="s">
        <v>19</v>
      </c>
      <c r="F164" s="247" t="s">
        <v>587</v>
      </c>
      <c r="G164" s="245"/>
      <c r="H164" s="248">
        <v>0.375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181</v>
      </c>
      <c r="AU164" s="254" t="s">
        <v>81</v>
      </c>
      <c r="AV164" s="14" t="s">
        <v>81</v>
      </c>
      <c r="AW164" s="14" t="s">
        <v>33</v>
      </c>
      <c r="AX164" s="14" t="s">
        <v>72</v>
      </c>
      <c r="AY164" s="254" t="s">
        <v>170</v>
      </c>
    </row>
    <row r="165" s="13" customFormat="1">
      <c r="A165" s="13"/>
      <c r="B165" s="233"/>
      <c r="C165" s="234"/>
      <c r="D165" s="235" t="s">
        <v>181</v>
      </c>
      <c r="E165" s="236" t="s">
        <v>19</v>
      </c>
      <c r="F165" s="237" t="s">
        <v>588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181</v>
      </c>
      <c r="AU165" s="243" t="s">
        <v>81</v>
      </c>
      <c r="AV165" s="13" t="s">
        <v>79</v>
      </c>
      <c r="AW165" s="13" t="s">
        <v>33</v>
      </c>
      <c r="AX165" s="13" t="s">
        <v>72</v>
      </c>
      <c r="AY165" s="243" t="s">
        <v>170</v>
      </c>
    </row>
    <row r="166" s="16" customFormat="1">
      <c r="A166" s="16"/>
      <c r="B166" s="266"/>
      <c r="C166" s="267"/>
      <c r="D166" s="235" t="s">
        <v>181</v>
      </c>
      <c r="E166" s="268" t="s">
        <v>19</v>
      </c>
      <c r="F166" s="269" t="s">
        <v>409</v>
      </c>
      <c r="G166" s="267"/>
      <c r="H166" s="270">
        <v>0.375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6" t="s">
        <v>181</v>
      </c>
      <c r="AU166" s="276" t="s">
        <v>81</v>
      </c>
      <c r="AV166" s="16" t="s">
        <v>194</v>
      </c>
      <c r="AW166" s="16" t="s">
        <v>33</v>
      </c>
      <c r="AX166" s="16" t="s">
        <v>72</v>
      </c>
      <c r="AY166" s="276" t="s">
        <v>170</v>
      </c>
    </row>
    <row r="167" s="15" customFormat="1">
      <c r="A167" s="15"/>
      <c r="B167" s="255"/>
      <c r="C167" s="256"/>
      <c r="D167" s="235" t="s">
        <v>181</v>
      </c>
      <c r="E167" s="257" t="s">
        <v>19</v>
      </c>
      <c r="F167" s="258" t="s">
        <v>187</v>
      </c>
      <c r="G167" s="256"/>
      <c r="H167" s="259">
        <v>0.78600000000000003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181</v>
      </c>
      <c r="AU167" s="265" t="s">
        <v>81</v>
      </c>
      <c r="AV167" s="15" t="s">
        <v>177</v>
      </c>
      <c r="AW167" s="15" t="s">
        <v>33</v>
      </c>
      <c r="AX167" s="15" t="s">
        <v>79</v>
      </c>
      <c r="AY167" s="265" t="s">
        <v>170</v>
      </c>
    </row>
    <row r="168" s="2" customFormat="1" ht="21.75" customHeight="1">
      <c r="A168" s="41"/>
      <c r="B168" s="42"/>
      <c r="C168" s="215" t="s">
        <v>216</v>
      </c>
      <c r="D168" s="215" t="s">
        <v>172</v>
      </c>
      <c r="E168" s="216" t="s">
        <v>589</v>
      </c>
      <c r="F168" s="217" t="s">
        <v>590</v>
      </c>
      <c r="G168" s="218" t="s">
        <v>175</v>
      </c>
      <c r="H168" s="219">
        <v>9.8230000000000004</v>
      </c>
      <c r="I168" s="220"/>
      <c r="J168" s="221">
        <f>ROUND(I168*H168,2)</f>
        <v>0</v>
      </c>
      <c r="K168" s="217" t="s">
        <v>176</v>
      </c>
      <c r="L168" s="47"/>
      <c r="M168" s="222" t="s">
        <v>19</v>
      </c>
      <c r="N168" s="223" t="s">
        <v>43</v>
      </c>
      <c r="O168" s="87"/>
      <c r="P168" s="224">
        <f>O168*H168</f>
        <v>0</v>
      </c>
      <c r="Q168" s="224">
        <v>2.3010199999999998</v>
      </c>
      <c r="R168" s="224">
        <f>Q168*H168</f>
        <v>22.602919459999999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177</v>
      </c>
      <c r="AT168" s="226" t="s">
        <v>172</v>
      </c>
      <c r="AU168" s="226" t="s">
        <v>81</v>
      </c>
      <c r="AY168" s="20" t="s">
        <v>170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79</v>
      </c>
      <c r="BK168" s="227">
        <f>ROUND(I168*H168,2)</f>
        <v>0</v>
      </c>
      <c r="BL168" s="20" t="s">
        <v>177</v>
      </c>
      <c r="BM168" s="226" t="s">
        <v>591</v>
      </c>
    </row>
    <row r="169" s="2" customFormat="1">
      <c r="A169" s="41"/>
      <c r="B169" s="42"/>
      <c r="C169" s="43"/>
      <c r="D169" s="228" t="s">
        <v>179</v>
      </c>
      <c r="E169" s="43"/>
      <c r="F169" s="229" t="s">
        <v>592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179</v>
      </c>
      <c r="AU169" s="20" t="s">
        <v>81</v>
      </c>
    </row>
    <row r="170" s="13" customFormat="1">
      <c r="A170" s="13"/>
      <c r="B170" s="233"/>
      <c r="C170" s="234"/>
      <c r="D170" s="235" t="s">
        <v>181</v>
      </c>
      <c r="E170" s="236" t="s">
        <v>19</v>
      </c>
      <c r="F170" s="237" t="s">
        <v>593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181</v>
      </c>
      <c r="AU170" s="243" t="s">
        <v>81</v>
      </c>
      <c r="AV170" s="13" t="s">
        <v>79</v>
      </c>
      <c r="AW170" s="13" t="s">
        <v>33</v>
      </c>
      <c r="AX170" s="13" t="s">
        <v>72</v>
      </c>
      <c r="AY170" s="243" t="s">
        <v>170</v>
      </c>
    </row>
    <row r="171" s="13" customFormat="1">
      <c r="A171" s="13"/>
      <c r="B171" s="233"/>
      <c r="C171" s="234"/>
      <c r="D171" s="235" t="s">
        <v>181</v>
      </c>
      <c r="E171" s="236" t="s">
        <v>19</v>
      </c>
      <c r="F171" s="237" t="s">
        <v>237</v>
      </c>
      <c r="G171" s="234"/>
      <c r="H171" s="236" t="s">
        <v>19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181</v>
      </c>
      <c r="AU171" s="243" t="s">
        <v>81</v>
      </c>
      <c r="AV171" s="13" t="s">
        <v>79</v>
      </c>
      <c r="AW171" s="13" t="s">
        <v>33</v>
      </c>
      <c r="AX171" s="13" t="s">
        <v>72</v>
      </c>
      <c r="AY171" s="243" t="s">
        <v>170</v>
      </c>
    </row>
    <row r="172" s="13" customFormat="1">
      <c r="A172" s="13"/>
      <c r="B172" s="233"/>
      <c r="C172" s="234"/>
      <c r="D172" s="235" t="s">
        <v>181</v>
      </c>
      <c r="E172" s="236" t="s">
        <v>19</v>
      </c>
      <c r="F172" s="237" t="s">
        <v>594</v>
      </c>
      <c r="G172" s="234"/>
      <c r="H172" s="236" t="s">
        <v>19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181</v>
      </c>
      <c r="AU172" s="243" t="s">
        <v>81</v>
      </c>
      <c r="AV172" s="13" t="s">
        <v>79</v>
      </c>
      <c r="AW172" s="13" t="s">
        <v>33</v>
      </c>
      <c r="AX172" s="13" t="s">
        <v>72</v>
      </c>
      <c r="AY172" s="243" t="s">
        <v>170</v>
      </c>
    </row>
    <row r="173" s="14" customFormat="1">
      <c r="A173" s="14"/>
      <c r="B173" s="244"/>
      <c r="C173" s="245"/>
      <c r="D173" s="235" t="s">
        <v>181</v>
      </c>
      <c r="E173" s="246" t="s">
        <v>19</v>
      </c>
      <c r="F173" s="247" t="s">
        <v>260</v>
      </c>
      <c r="G173" s="245"/>
      <c r="H173" s="248">
        <v>9.8230000000000004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181</v>
      </c>
      <c r="AU173" s="254" t="s">
        <v>81</v>
      </c>
      <c r="AV173" s="14" t="s">
        <v>81</v>
      </c>
      <c r="AW173" s="14" t="s">
        <v>33</v>
      </c>
      <c r="AX173" s="14" t="s">
        <v>72</v>
      </c>
      <c r="AY173" s="254" t="s">
        <v>170</v>
      </c>
    </row>
    <row r="174" s="15" customFormat="1">
      <c r="A174" s="15"/>
      <c r="B174" s="255"/>
      <c r="C174" s="256"/>
      <c r="D174" s="235" t="s">
        <v>181</v>
      </c>
      <c r="E174" s="257" t="s">
        <v>19</v>
      </c>
      <c r="F174" s="258" t="s">
        <v>187</v>
      </c>
      <c r="G174" s="256"/>
      <c r="H174" s="259">
        <v>9.8230000000000004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5" t="s">
        <v>181</v>
      </c>
      <c r="AU174" s="265" t="s">
        <v>81</v>
      </c>
      <c r="AV174" s="15" t="s">
        <v>177</v>
      </c>
      <c r="AW174" s="15" t="s">
        <v>33</v>
      </c>
      <c r="AX174" s="15" t="s">
        <v>79</v>
      </c>
      <c r="AY174" s="265" t="s">
        <v>170</v>
      </c>
    </row>
    <row r="175" s="2" customFormat="1" ht="16.5" customHeight="1">
      <c r="A175" s="41"/>
      <c r="B175" s="42"/>
      <c r="C175" s="215" t="s">
        <v>223</v>
      </c>
      <c r="D175" s="215" t="s">
        <v>172</v>
      </c>
      <c r="E175" s="216" t="s">
        <v>595</v>
      </c>
      <c r="F175" s="217" t="s">
        <v>596</v>
      </c>
      <c r="G175" s="218" t="s">
        <v>233</v>
      </c>
      <c r="H175" s="219">
        <v>2.5979999999999999</v>
      </c>
      <c r="I175" s="220"/>
      <c r="J175" s="221">
        <f>ROUND(I175*H175,2)</f>
        <v>0</v>
      </c>
      <c r="K175" s="217" t="s">
        <v>176</v>
      </c>
      <c r="L175" s="47"/>
      <c r="M175" s="222" t="s">
        <v>19</v>
      </c>
      <c r="N175" s="223" t="s">
        <v>43</v>
      </c>
      <c r="O175" s="87"/>
      <c r="P175" s="224">
        <f>O175*H175</f>
        <v>0</v>
      </c>
      <c r="Q175" s="224">
        <v>0.0029399999999999999</v>
      </c>
      <c r="R175" s="224">
        <f>Q175*H175</f>
        <v>0.0076381199999999991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177</v>
      </c>
      <c r="AT175" s="226" t="s">
        <v>172</v>
      </c>
      <c r="AU175" s="226" t="s">
        <v>81</v>
      </c>
      <c r="AY175" s="20" t="s">
        <v>170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79</v>
      </c>
      <c r="BK175" s="227">
        <f>ROUND(I175*H175,2)</f>
        <v>0</v>
      </c>
      <c r="BL175" s="20" t="s">
        <v>177</v>
      </c>
      <c r="BM175" s="226" t="s">
        <v>597</v>
      </c>
    </row>
    <row r="176" s="2" customFormat="1">
      <c r="A176" s="41"/>
      <c r="B176" s="42"/>
      <c r="C176" s="43"/>
      <c r="D176" s="228" t="s">
        <v>179</v>
      </c>
      <c r="E176" s="43"/>
      <c r="F176" s="229" t="s">
        <v>598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179</v>
      </c>
      <c r="AU176" s="20" t="s">
        <v>81</v>
      </c>
    </row>
    <row r="177" s="13" customFormat="1">
      <c r="A177" s="13"/>
      <c r="B177" s="233"/>
      <c r="C177" s="234"/>
      <c r="D177" s="235" t="s">
        <v>181</v>
      </c>
      <c r="E177" s="236" t="s">
        <v>19</v>
      </c>
      <c r="F177" s="237" t="s">
        <v>599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181</v>
      </c>
      <c r="AU177" s="243" t="s">
        <v>81</v>
      </c>
      <c r="AV177" s="13" t="s">
        <v>79</v>
      </c>
      <c r="AW177" s="13" t="s">
        <v>33</v>
      </c>
      <c r="AX177" s="13" t="s">
        <v>72</v>
      </c>
      <c r="AY177" s="243" t="s">
        <v>170</v>
      </c>
    </row>
    <row r="178" s="13" customFormat="1">
      <c r="A178" s="13"/>
      <c r="B178" s="233"/>
      <c r="C178" s="234"/>
      <c r="D178" s="235" t="s">
        <v>181</v>
      </c>
      <c r="E178" s="236" t="s">
        <v>19</v>
      </c>
      <c r="F178" s="237" t="s">
        <v>586</v>
      </c>
      <c r="G178" s="234"/>
      <c r="H178" s="236" t="s">
        <v>19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181</v>
      </c>
      <c r="AU178" s="243" t="s">
        <v>81</v>
      </c>
      <c r="AV178" s="13" t="s">
        <v>79</v>
      </c>
      <c r="AW178" s="13" t="s">
        <v>33</v>
      </c>
      <c r="AX178" s="13" t="s">
        <v>72</v>
      </c>
      <c r="AY178" s="243" t="s">
        <v>170</v>
      </c>
    </row>
    <row r="179" s="13" customFormat="1">
      <c r="A179" s="13"/>
      <c r="B179" s="233"/>
      <c r="C179" s="234"/>
      <c r="D179" s="235" t="s">
        <v>181</v>
      </c>
      <c r="E179" s="236" t="s">
        <v>19</v>
      </c>
      <c r="F179" s="237" t="s">
        <v>600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181</v>
      </c>
      <c r="AU179" s="243" t="s">
        <v>81</v>
      </c>
      <c r="AV179" s="13" t="s">
        <v>79</v>
      </c>
      <c r="AW179" s="13" t="s">
        <v>33</v>
      </c>
      <c r="AX179" s="13" t="s">
        <v>72</v>
      </c>
      <c r="AY179" s="243" t="s">
        <v>170</v>
      </c>
    </row>
    <row r="180" s="14" customFormat="1">
      <c r="A180" s="14"/>
      <c r="B180" s="244"/>
      <c r="C180" s="245"/>
      <c r="D180" s="235" t="s">
        <v>181</v>
      </c>
      <c r="E180" s="246" t="s">
        <v>19</v>
      </c>
      <c r="F180" s="247" t="s">
        <v>601</v>
      </c>
      <c r="G180" s="245"/>
      <c r="H180" s="248">
        <v>1.21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181</v>
      </c>
      <c r="AU180" s="254" t="s">
        <v>81</v>
      </c>
      <c r="AV180" s="14" t="s">
        <v>81</v>
      </c>
      <c r="AW180" s="14" t="s">
        <v>33</v>
      </c>
      <c r="AX180" s="14" t="s">
        <v>72</v>
      </c>
      <c r="AY180" s="254" t="s">
        <v>170</v>
      </c>
    </row>
    <row r="181" s="13" customFormat="1">
      <c r="A181" s="13"/>
      <c r="B181" s="233"/>
      <c r="C181" s="234"/>
      <c r="D181" s="235" t="s">
        <v>181</v>
      </c>
      <c r="E181" s="236" t="s">
        <v>19</v>
      </c>
      <c r="F181" s="237" t="s">
        <v>588</v>
      </c>
      <c r="G181" s="234"/>
      <c r="H181" s="236" t="s">
        <v>19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181</v>
      </c>
      <c r="AU181" s="243" t="s">
        <v>81</v>
      </c>
      <c r="AV181" s="13" t="s">
        <v>79</v>
      </c>
      <c r="AW181" s="13" t="s">
        <v>33</v>
      </c>
      <c r="AX181" s="13" t="s">
        <v>72</v>
      </c>
      <c r="AY181" s="243" t="s">
        <v>170</v>
      </c>
    </row>
    <row r="182" s="16" customFormat="1">
      <c r="A182" s="16"/>
      <c r="B182" s="266"/>
      <c r="C182" s="267"/>
      <c r="D182" s="235" t="s">
        <v>181</v>
      </c>
      <c r="E182" s="268" t="s">
        <v>19</v>
      </c>
      <c r="F182" s="269" t="s">
        <v>409</v>
      </c>
      <c r="G182" s="267"/>
      <c r="H182" s="270">
        <v>1.21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6" t="s">
        <v>181</v>
      </c>
      <c r="AU182" s="276" t="s">
        <v>81</v>
      </c>
      <c r="AV182" s="16" t="s">
        <v>194</v>
      </c>
      <c r="AW182" s="16" t="s">
        <v>33</v>
      </c>
      <c r="AX182" s="16" t="s">
        <v>72</v>
      </c>
      <c r="AY182" s="276" t="s">
        <v>170</v>
      </c>
    </row>
    <row r="183" s="13" customFormat="1">
      <c r="A183" s="13"/>
      <c r="B183" s="233"/>
      <c r="C183" s="234"/>
      <c r="D183" s="235" t="s">
        <v>181</v>
      </c>
      <c r="E183" s="236" t="s">
        <v>19</v>
      </c>
      <c r="F183" s="237" t="s">
        <v>577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181</v>
      </c>
      <c r="AU183" s="243" t="s">
        <v>81</v>
      </c>
      <c r="AV183" s="13" t="s">
        <v>79</v>
      </c>
      <c r="AW183" s="13" t="s">
        <v>33</v>
      </c>
      <c r="AX183" s="13" t="s">
        <v>72</v>
      </c>
      <c r="AY183" s="243" t="s">
        <v>170</v>
      </c>
    </row>
    <row r="184" s="13" customFormat="1">
      <c r="A184" s="13"/>
      <c r="B184" s="233"/>
      <c r="C184" s="234"/>
      <c r="D184" s="235" t="s">
        <v>181</v>
      </c>
      <c r="E184" s="236" t="s">
        <v>19</v>
      </c>
      <c r="F184" s="237" t="s">
        <v>578</v>
      </c>
      <c r="G184" s="234"/>
      <c r="H184" s="236" t="s">
        <v>19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181</v>
      </c>
      <c r="AU184" s="243" t="s">
        <v>81</v>
      </c>
      <c r="AV184" s="13" t="s">
        <v>79</v>
      </c>
      <c r="AW184" s="13" t="s">
        <v>33</v>
      </c>
      <c r="AX184" s="13" t="s">
        <v>72</v>
      </c>
      <c r="AY184" s="243" t="s">
        <v>170</v>
      </c>
    </row>
    <row r="185" s="13" customFormat="1">
      <c r="A185" s="13"/>
      <c r="B185" s="233"/>
      <c r="C185" s="234"/>
      <c r="D185" s="235" t="s">
        <v>181</v>
      </c>
      <c r="E185" s="236" t="s">
        <v>19</v>
      </c>
      <c r="F185" s="237" t="s">
        <v>600</v>
      </c>
      <c r="G185" s="234"/>
      <c r="H185" s="236" t="s">
        <v>19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181</v>
      </c>
      <c r="AU185" s="243" t="s">
        <v>81</v>
      </c>
      <c r="AV185" s="13" t="s">
        <v>79</v>
      </c>
      <c r="AW185" s="13" t="s">
        <v>33</v>
      </c>
      <c r="AX185" s="13" t="s">
        <v>72</v>
      </c>
      <c r="AY185" s="243" t="s">
        <v>170</v>
      </c>
    </row>
    <row r="186" s="14" customFormat="1">
      <c r="A186" s="14"/>
      <c r="B186" s="244"/>
      <c r="C186" s="245"/>
      <c r="D186" s="235" t="s">
        <v>181</v>
      </c>
      <c r="E186" s="246" t="s">
        <v>19</v>
      </c>
      <c r="F186" s="247" t="s">
        <v>602</v>
      </c>
      <c r="G186" s="245"/>
      <c r="H186" s="248">
        <v>1.1599999999999999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181</v>
      </c>
      <c r="AU186" s="254" t="s">
        <v>81</v>
      </c>
      <c r="AV186" s="14" t="s">
        <v>81</v>
      </c>
      <c r="AW186" s="14" t="s">
        <v>33</v>
      </c>
      <c r="AX186" s="14" t="s">
        <v>72</v>
      </c>
      <c r="AY186" s="254" t="s">
        <v>170</v>
      </c>
    </row>
    <row r="187" s="13" customFormat="1">
      <c r="A187" s="13"/>
      <c r="B187" s="233"/>
      <c r="C187" s="234"/>
      <c r="D187" s="235" t="s">
        <v>181</v>
      </c>
      <c r="E187" s="236" t="s">
        <v>19</v>
      </c>
      <c r="F187" s="237" t="s">
        <v>581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181</v>
      </c>
      <c r="AU187" s="243" t="s">
        <v>81</v>
      </c>
      <c r="AV187" s="13" t="s">
        <v>79</v>
      </c>
      <c r="AW187" s="13" t="s">
        <v>33</v>
      </c>
      <c r="AX187" s="13" t="s">
        <v>72</v>
      </c>
      <c r="AY187" s="243" t="s">
        <v>170</v>
      </c>
    </row>
    <row r="188" s="16" customFormat="1">
      <c r="A188" s="16"/>
      <c r="B188" s="266"/>
      <c r="C188" s="267"/>
      <c r="D188" s="235" t="s">
        <v>181</v>
      </c>
      <c r="E188" s="268" t="s">
        <v>19</v>
      </c>
      <c r="F188" s="269" t="s">
        <v>409</v>
      </c>
      <c r="G188" s="267"/>
      <c r="H188" s="270">
        <v>1.1599999999999999</v>
      </c>
      <c r="I188" s="271"/>
      <c r="J188" s="267"/>
      <c r="K188" s="267"/>
      <c r="L188" s="272"/>
      <c r="M188" s="273"/>
      <c r="N188" s="274"/>
      <c r="O188" s="274"/>
      <c r="P188" s="274"/>
      <c r="Q188" s="274"/>
      <c r="R188" s="274"/>
      <c r="S188" s="274"/>
      <c r="T188" s="275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76" t="s">
        <v>181</v>
      </c>
      <c r="AU188" s="276" t="s">
        <v>81</v>
      </c>
      <c r="AV188" s="16" t="s">
        <v>194</v>
      </c>
      <c r="AW188" s="16" t="s">
        <v>33</v>
      </c>
      <c r="AX188" s="16" t="s">
        <v>72</v>
      </c>
      <c r="AY188" s="276" t="s">
        <v>170</v>
      </c>
    </row>
    <row r="189" s="13" customFormat="1">
      <c r="A189" s="13"/>
      <c r="B189" s="233"/>
      <c r="C189" s="234"/>
      <c r="D189" s="235" t="s">
        <v>181</v>
      </c>
      <c r="E189" s="236" t="s">
        <v>19</v>
      </c>
      <c r="F189" s="237" t="s">
        <v>603</v>
      </c>
      <c r="G189" s="234"/>
      <c r="H189" s="236" t="s">
        <v>19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181</v>
      </c>
      <c r="AU189" s="243" t="s">
        <v>81</v>
      </c>
      <c r="AV189" s="13" t="s">
        <v>79</v>
      </c>
      <c r="AW189" s="13" t="s">
        <v>33</v>
      </c>
      <c r="AX189" s="13" t="s">
        <v>72</v>
      </c>
      <c r="AY189" s="243" t="s">
        <v>170</v>
      </c>
    </row>
    <row r="190" s="13" customFormat="1">
      <c r="A190" s="13"/>
      <c r="B190" s="233"/>
      <c r="C190" s="234"/>
      <c r="D190" s="235" t="s">
        <v>181</v>
      </c>
      <c r="E190" s="236" t="s">
        <v>19</v>
      </c>
      <c r="F190" s="237" t="s">
        <v>578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181</v>
      </c>
      <c r="AU190" s="243" t="s">
        <v>81</v>
      </c>
      <c r="AV190" s="13" t="s">
        <v>79</v>
      </c>
      <c r="AW190" s="13" t="s">
        <v>33</v>
      </c>
      <c r="AX190" s="13" t="s">
        <v>72</v>
      </c>
      <c r="AY190" s="243" t="s">
        <v>170</v>
      </c>
    </row>
    <row r="191" s="13" customFormat="1">
      <c r="A191" s="13"/>
      <c r="B191" s="233"/>
      <c r="C191" s="234"/>
      <c r="D191" s="235" t="s">
        <v>181</v>
      </c>
      <c r="E191" s="236" t="s">
        <v>19</v>
      </c>
      <c r="F191" s="237" t="s">
        <v>604</v>
      </c>
      <c r="G191" s="234"/>
      <c r="H191" s="236" t="s">
        <v>19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181</v>
      </c>
      <c r="AU191" s="243" t="s">
        <v>81</v>
      </c>
      <c r="AV191" s="13" t="s">
        <v>79</v>
      </c>
      <c r="AW191" s="13" t="s">
        <v>33</v>
      </c>
      <c r="AX191" s="13" t="s">
        <v>72</v>
      </c>
      <c r="AY191" s="243" t="s">
        <v>170</v>
      </c>
    </row>
    <row r="192" s="14" customFormat="1">
      <c r="A192" s="14"/>
      <c r="B192" s="244"/>
      <c r="C192" s="245"/>
      <c r="D192" s="235" t="s">
        <v>181</v>
      </c>
      <c r="E192" s="246" t="s">
        <v>19</v>
      </c>
      <c r="F192" s="247" t="s">
        <v>605</v>
      </c>
      <c r="G192" s="245"/>
      <c r="H192" s="248">
        <v>0.22800000000000001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181</v>
      </c>
      <c r="AU192" s="254" t="s">
        <v>81</v>
      </c>
      <c r="AV192" s="14" t="s">
        <v>81</v>
      </c>
      <c r="AW192" s="14" t="s">
        <v>33</v>
      </c>
      <c r="AX192" s="14" t="s">
        <v>72</v>
      </c>
      <c r="AY192" s="254" t="s">
        <v>170</v>
      </c>
    </row>
    <row r="193" s="13" customFormat="1">
      <c r="A193" s="13"/>
      <c r="B193" s="233"/>
      <c r="C193" s="234"/>
      <c r="D193" s="235" t="s">
        <v>181</v>
      </c>
      <c r="E193" s="236" t="s">
        <v>19</v>
      </c>
      <c r="F193" s="237" t="s">
        <v>584</v>
      </c>
      <c r="G193" s="234"/>
      <c r="H193" s="236" t="s">
        <v>19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181</v>
      </c>
      <c r="AU193" s="243" t="s">
        <v>81</v>
      </c>
      <c r="AV193" s="13" t="s">
        <v>79</v>
      </c>
      <c r="AW193" s="13" t="s">
        <v>33</v>
      </c>
      <c r="AX193" s="13" t="s">
        <v>72</v>
      </c>
      <c r="AY193" s="243" t="s">
        <v>170</v>
      </c>
    </row>
    <row r="194" s="16" customFormat="1">
      <c r="A194" s="16"/>
      <c r="B194" s="266"/>
      <c r="C194" s="267"/>
      <c r="D194" s="235" t="s">
        <v>181</v>
      </c>
      <c r="E194" s="268" t="s">
        <v>19</v>
      </c>
      <c r="F194" s="269" t="s">
        <v>409</v>
      </c>
      <c r="G194" s="267"/>
      <c r="H194" s="270">
        <v>0.22800000000000001</v>
      </c>
      <c r="I194" s="271"/>
      <c r="J194" s="267"/>
      <c r="K194" s="267"/>
      <c r="L194" s="272"/>
      <c r="M194" s="273"/>
      <c r="N194" s="274"/>
      <c r="O194" s="274"/>
      <c r="P194" s="274"/>
      <c r="Q194" s="274"/>
      <c r="R194" s="274"/>
      <c r="S194" s="274"/>
      <c r="T194" s="275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6" t="s">
        <v>181</v>
      </c>
      <c r="AU194" s="276" t="s">
        <v>81</v>
      </c>
      <c r="AV194" s="16" t="s">
        <v>194</v>
      </c>
      <c r="AW194" s="16" t="s">
        <v>33</v>
      </c>
      <c r="AX194" s="16" t="s">
        <v>72</v>
      </c>
      <c r="AY194" s="276" t="s">
        <v>170</v>
      </c>
    </row>
    <row r="195" s="15" customFormat="1">
      <c r="A195" s="15"/>
      <c r="B195" s="255"/>
      <c r="C195" s="256"/>
      <c r="D195" s="235" t="s">
        <v>181</v>
      </c>
      <c r="E195" s="257" t="s">
        <v>19</v>
      </c>
      <c r="F195" s="258" t="s">
        <v>187</v>
      </c>
      <c r="G195" s="256"/>
      <c r="H195" s="259">
        <v>2.5979999999999999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5" t="s">
        <v>181</v>
      </c>
      <c r="AU195" s="265" t="s">
        <v>81</v>
      </c>
      <c r="AV195" s="15" t="s">
        <v>177</v>
      </c>
      <c r="AW195" s="15" t="s">
        <v>33</v>
      </c>
      <c r="AX195" s="15" t="s">
        <v>79</v>
      </c>
      <c r="AY195" s="265" t="s">
        <v>170</v>
      </c>
    </row>
    <row r="196" s="2" customFormat="1" ht="16.5" customHeight="1">
      <c r="A196" s="41"/>
      <c r="B196" s="42"/>
      <c r="C196" s="215" t="s">
        <v>230</v>
      </c>
      <c r="D196" s="215" t="s">
        <v>172</v>
      </c>
      <c r="E196" s="216" t="s">
        <v>606</v>
      </c>
      <c r="F196" s="217" t="s">
        <v>607</v>
      </c>
      <c r="G196" s="218" t="s">
        <v>233</v>
      </c>
      <c r="H196" s="219">
        <v>2.5979999999999999</v>
      </c>
      <c r="I196" s="220"/>
      <c r="J196" s="221">
        <f>ROUND(I196*H196,2)</f>
        <v>0</v>
      </c>
      <c r="K196" s="217" t="s">
        <v>176</v>
      </c>
      <c r="L196" s="47"/>
      <c r="M196" s="222" t="s">
        <v>19</v>
      </c>
      <c r="N196" s="223" t="s">
        <v>43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177</v>
      </c>
      <c r="AT196" s="226" t="s">
        <v>172</v>
      </c>
      <c r="AU196" s="226" t="s">
        <v>81</v>
      </c>
      <c r="AY196" s="20" t="s">
        <v>170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79</v>
      </c>
      <c r="BK196" s="227">
        <f>ROUND(I196*H196,2)</f>
        <v>0</v>
      </c>
      <c r="BL196" s="20" t="s">
        <v>177</v>
      </c>
      <c r="BM196" s="226" t="s">
        <v>608</v>
      </c>
    </row>
    <row r="197" s="2" customFormat="1">
      <c r="A197" s="41"/>
      <c r="B197" s="42"/>
      <c r="C197" s="43"/>
      <c r="D197" s="228" t="s">
        <v>179</v>
      </c>
      <c r="E197" s="43"/>
      <c r="F197" s="229" t="s">
        <v>609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179</v>
      </c>
      <c r="AU197" s="20" t="s">
        <v>81</v>
      </c>
    </row>
    <row r="198" s="13" customFormat="1">
      <c r="A198" s="13"/>
      <c r="B198" s="233"/>
      <c r="C198" s="234"/>
      <c r="D198" s="235" t="s">
        <v>181</v>
      </c>
      <c r="E198" s="236" t="s">
        <v>19</v>
      </c>
      <c r="F198" s="237" t="s">
        <v>599</v>
      </c>
      <c r="G198" s="234"/>
      <c r="H198" s="236" t="s">
        <v>19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181</v>
      </c>
      <c r="AU198" s="243" t="s">
        <v>81</v>
      </c>
      <c r="AV198" s="13" t="s">
        <v>79</v>
      </c>
      <c r="AW198" s="13" t="s">
        <v>33</v>
      </c>
      <c r="AX198" s="13" t="s">
        <v>72</v>
      </c>
      <c r="AY198" s="243" t="s">
        <v>170</v>
      </c>
    </row>
    <row r="199" s="13" customFormat="1">
      <c r="A199" s="13"/>
      <c r="B199" s="233"/>
      <c r="C199" s="234"/>
      <c r="D199" s="235" t="s">
        <v>181</v>
      </c>
      <c r="E199" s="236" t="s">
        <v>19</v>
      </c>
      <c r="F199" s="237" t="s">
        <v>586</v>
      </c>
      <c r="G199" s="234"/>
      <c r="H199" s="236" t="s">
        <v>19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181</v>
      </c>
      <c r="AU199" s="243" t="s">
        <v>81</v>
      </c>
      <c r="AV199" s="13" t="s">
        <v>79</v>
      </c>
      <c r="AW199" s="13" t="s">
        <v>33</v>
      </c>
      <c r="AX199" s="13" t="s">
        <v>72</v>
      </c>
      <c r="AY199" s="243" t="s">
        <v>170</v>
      </c>
    </row>
    <row r="200" s="13" customFormat="1">
      <c r="A200" s="13"/>
      <c r="B200" s="233"/>
      <c r="C200" s="234"/>
      <c r="D200" s="235" t="s">
        <v>181</v>
      </c>
      <c r="E200" s="236" t="s">
        <v>19</v>
      </c>
      <c r="F200" s="237" t="s">
        <v>600</v>
      </c>
      <c r="G200" s="234"/>
      <c r="H200" s="236" t="s">
        <v>19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181</v>
      </c>
      <c r="AU200" s="243" t="s">
        <v>81</v>
      </c>
      <c r="AV200" s="13" t="s">
        <v>79</v>
      </c>
      <c r="AW200" s="13" t="s">
        <v>33</v>
      </c>
      <c r="AX200" s="13" t="s">
        <v>72</v>
      </c>
      <c r="AY200" s="243" t="s">
        <v>170</v>
      </c>
    </row>
    <row r="201" s="14" customFormat="1">
      <c r="A201" s="14"/>
      <c r="B201" s="244"/>
      <c r="C201" s="245"/>
      <c r="D201" s="235" t="s">
        <v>181</v>
      </c>
      <c r="E201" s="246" t="s">
        <v>19</v>
      </c>
      <c r="F201" s="247" t="s">
        <v>601</v>
      </c>
      <c r="G201" s="245"/>
      <c r="H201" s="248">
        <v>1.21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181</v>
      </c>
      <c r="AU201" s="254" t="s">
        <v>81</v>
      </c>
      <c r="AV201" s="14" t="s">
        <v>81</v>
      </c>
      <c r="AW201" s="14" t="s">
        <v>33</v>
      </c>
      <c r="AX201" s="14" t="s">
        <v>72</v>
      </c>
      <c r="AY201" s="254" t="s">
        <v>170</v>
      </c>
    </row>
    <row r="202" s="13" customFormat="1">
      <c r="A202" s="13"/>
      <c r="B202" s="233"/>
      <c r="C202" s="234"/>
      <c r="D202" s="235" t="s">
        <v>181</v>
      </c>
      <c r="E202" s="236" t="s">
        <v>19</v>
      </c>
      <c r="F202" s="237" t="s">
        <v>588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181</v>
      </c>
      <c r="AU202" s="243" t="s">
        <v>81</v>
      </c>
      <c r="AV202" s="13" t="s">
        <v>79</v>
      </c>
      <c r="AW202" s="13" t="s">
        <v>33</v>
      </c>
      <c r="AX202" s="13" t="s">
        <v>72</v>
      </c>
      <c r="AY202" s="243" t="s">
        <v>170</v>
      </c>
    </row>
    <row r="203" s="16" customFormat="1">
      <c r="A203" s="16"/>
      <c r="B203" s="266"/>
      <c r="C203" s="267"/>
      <c r="D203" s="235" t="s">
        <v>181</v>
      </c>
      <c r="E203" s="268" t="s">
        <v>19</v>
      </c>
      <c r="F203" s="269" t="s">
        <v>409</v>
      </c>
      <c r="G203" s="267"/>
      <c r="H203" s="270">
        <v>1.21</v>
      </c>
      <c r="I203" s="271"/>
      <c r="J203" s="267"/>
      <c r="K203" s="267"/>
      <c r="L203" s="272"/>
      <c r="M203" s="273"/>
      <c r="N203" s="274"/>
      <c r="O203" s="274"/>
      <c r="P203" s="274"/>
      <c r="Q203" s="274"/>
      <c r="R203" s="274"/>
      <c r="S203" s="274"/>
      <c r="T203" s="275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76" t="s">
        <v>181</v>
      </c>
      <c r="AU203" s="276" t="s">
        <v>81</v>
      </c>
      <c r="AV203" s="16" t="s">
        <v>194</v>
      </c>
      <c r="AW203" s="16" t="s">
        <v>33</v>
      </c>
      <c r="AX203" s="16" t="s">
        <v>72</v>
      </c>
      <c r="AY203" s="276" t="s">
        <v>170</v>
      </c>
    </row>
    <row r="204" s="13" customFormat="1">
      <c r="A204" s="13"/>
      <c r="B204" s="233"/>
      <c r="C204" s="234"/>
      <c r="D204" s="235" t="s">
        <v>181</v>
      </c>
      <c r="E204" s="236" t="s">
        <v>19</v>
      </c>
      <c r="F204" s="237" t="s">
        <v>577</v>
      </c>
      <c r="G204" s="234"/>
      <c r="H204" s="236" t="s">
        <v>19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181</v>
      </c>
      <c r="AU204" s="243" t="s">
        <v>81</v>
      </c>
      <c r="AV204" s="13" t="s">
        <v>79</v>
      </c>
      <c r="AW204" s="13" t="s">
        <v>33</v>
      </c>
      <c r="AX204" s="13" t="s">
        <v>72</v>
      </c>
      <c r="AY204" s="243" t="s">
        <v>170</v>
      </c>
    </row>
    <row r="205" s="13" customFormat="1">
      <c r="A205" s="13"/>
      <c r="B205" s="233"/>
      <c r="C205" s="234"/>
      <c r="D205" s="235" t="s">
        <v>181</v>
      </c>
      <c r="E205" s="236" t="s">
        <v>19</v>
      </c>
      <c r="F205" s="237" t="s">
        <v>578</v>
      </c>
      <c r="G205" s="234"/>
      <c r="H205" s="236" t="s">
        <v>19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181</v>
      </c>
      <c r="AU205" s="243" t="s">
        <v>81</v>
      </c>
      <c r="AV205" s="13" t="s">
        <v>79</v>
      </c>
      <c r="AW205" s="13" t="s">
        <v>33</v>
      </c>
      <c r="AX205" s="13" t="s">
        <v>72</v>
      </c>
      <c r="AY205" s="243" t="s">
        <v>170</v>
      </c>
    </row>
    <row r="206" s="13" customFormat="1">
      <c r="A206" s="13"/>
      <c r="B206" s="233"/>
      <c r="C206" s="234"/>
      <c r="D206" s="235" t="s">
        <v>181</v>
      </c>
      <c r="E206" s="236" t="s">
        <v>19</v>
      </c>
      <c r="F206" s="237" t="s">
        <v>600</v>
      </c>
      <c r="G206" s="234"/>
      <c r="H206" s="236" t="s">
        <v>19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181</v>
      </c>
      <c r="AU206" s="243" t="s">
        <v>81</v>
      </c>
      <c r="AV206" s="13" t="s">
        <v>79</v>
      </c>
      <c r="AW206" s="13" t="s">
        <v>33</v>
      </c>
      <c r="AX206" s="13" t="s">
        <v>72</v>
      </c>
      <c r="AY206" s="243" t="s">
        <v>170</v>
      </c>
    </row>
    <row r="207" s="14" customFormat="1">
      <c r="A207" s="14"/>
      <c r="B207" s="244"/>
      <c r="C207" s="245"/>
      <c r="D207" s="235" t="s">
        <v>181</v>
      </c>
      <c r="E207" s="246" t="s">
        <v>19</v>
      </c>
      <c r="F207" s="247" t="s">
        <v>602</v>
      </c>
      <c r="G207" s="245"/>
      <c r="H207" s="248">
        <v>1.1599999999999999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181</v>
      </c>
      <c r="AU207" s="254" t="s">
        <v>81</v>
      </c>
      <c r="AV207" s="14" t="s">
        <v>81</v>
      </c>
      <c r="AW207" s="14" t="s">
        <v>33</v>
      </c>
      <c r="AX207" s="14" t="s">
        <v>72</v>
      </c>
      <c r="AY207" s="254" t="s">
        <v>170</v>
      </c>
    </row>
    <row r="208" s="13" customFormat="1">
      <c r="A208" s="13"/>
      <c r="B208" s="233"/>
      <c r="C208" s="234"/>
      <c r="D208" s="235" t="s">
        <v>181</v>
      </c>
      <c r="E208" s="236" t="s">
        <v>19</v>
      </c>
      <c r="F208" s="237" t="s">
        <v>581</v>
      </c>
      <c r="G208" s="234"/>
      <c r="H208" s="236" t="s">
        <v>19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181</v>
      </c>
      <c r="AU208" s="243" t="s">
        <v>81</v>
      </c>
      <c r="AV208" s="13" t="s">
        <v>79</v>
      </c>
      <c r="AW208" s="13" t="s">
        <v>33</v>
      </c>
      <c r="AX208" s="13" t="s">
        <v>72</v>
      </c>
      <c r="AY208" s="243" t="s">
        <v>170</v>
      </c>
    </row>
    <row r="209" s="16" customFormat="1">
      <c r="A209" s="16"/>
      <c r="B209" s="266"/>
      <c r="C209" s="267"/>
      <c r="D209" s="235" t="s">
        <v>181</v>
      </c>
      <c r="E209" s="268" t="s">
        <v>19</v>
      </c>
      <c r="F209" s="269" t="s">
        <v>409</v>
      </c>
      <c r="G209" s="267"/>
      <c r="H209" s="270">
        <v>1.1599999999999999</v>
      </c>
      <c r="I209" s="271"/>
      <c r="J209" s="267"/>
      <c r="K209" s="267"/>
      <c r="L209" s="272"/>
      <c r="M209" s="273"/>
      <c r="N209" s="274"/>
      <c r="O209" s="274"/>
      <c r="P209" s="274"/>
      <c r="Q209" s="274"/>
      <c r="R209" s="274"/>
      <c r="S209" s="274"/>
      <c r="T209" s="275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6" t="s">
        <v>181</v>
      </c>
      <c r="AU209" s="276" t="s">
        <v>81</v>
      </c>
      <c r="AV209" s="16" t="s">
        <v>194</v>
      </c>
      <c r="AW209" s="16" t="s">
        <v>33</v>
      </c>
      <c r="AX209" s="16" t="s">
        <v>72</v>
      </c>
      <c r="AY209" s="276" t="s">
        <v>170</v>
      </c>
    </row>
    <row r="210" s="13" customFormat="1">
      <c r="A210" s="13"/>
      <c r="B210" s="233"/>
      <c r="C210" s="234"/>
      <c r="D210" s="235" t="s">
        <v>181</v>
      </c>
      <c r="E210" s="236" t="s">
        <v>19</v>
      </c>
      <c r="F210" s="237" t="s">
        <v>603</v>
      </c>
      <c r="G210" s="234"/>
      <c r="H210" s="236" t="s">
        <v>19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181</v>
      </c>
      <c r="AU210" s="243" t="s">
        <v>81</v>
      </c>
      <c r="AV210" s="13" t="s">
        <v>79</v>
      </c>
      <c r="AW210" s="13" t="s">
        <v>33</v>
      </c>
      <c r="AX210" s="13" t="s">
        <v>72</v>
      </c>
      <c r="AY210" s="243" t="s">
        <v>170</v>
      </c>
    </row>
    <row r="211" s="13" customFormat="1">
      <c r="A211" s="13"/>
      <c r="B211" s="233"/>
      <c r="C211" s="234"/>
      <c r="D211" s="235" t="s">
        <v>181</v>
      </c>
      <c r="E211" s="236" t="s">
        <v>19</v>
      </c>
      <c r="F211" s="237" t="s">
        <v>578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181</v>
      </c>
      <c r="AU211" s="243" t="s">
        <v>81</v>
      </c>
      <c r="AV211" s="13" t="s">
        <v>79</v>
      </c>
      <c r="AW211" s="13" t="s">
        <v>33</v>
      </c>
      <c r="AX211" s="13" t="s">
        <v>72</v>
      </c>
      <c r="AY211" s="243" t="s">
        <v>170</v>
      </c>
    </row>
    <row r="212" s="13" customFormat="1">
      <c r="A212" s="13"/>
      <c r="B212" s="233"/>
      <c r="C212" s="234"/>
      <c r="D212" s="235" t="s">
        <v>181</v>
      </c>
      <c r="E212" s="236" t="s">
        <v>19</v>
      </c>
      <c r="F212" s="237" t="s">
        <v>604</v>
      </c>
      <c r="G212" s="234"/>
      <c r="H212" s="236" t="s">
        <v>19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181</v>
      </c>
      <c r="AU212" s="243" t="s">
        <v>81</v>
      </c>
      <c r="AV212" s="13" t="s">
        <v>79</v>
      </c>
      <c r="AW212" s="13" t="s">
        <v>33</v>
      </c>
      <c r="AX212" s="13" t="s">
        <v>72</v>
      </c>
      <c r="AY212" s="243" t="s">
        <v>170</v>
      </c>
    </row>
    <row r="213" s="14" customFormat="1">
      <c r="A213" s="14"/>
      <c r="B213" s="244"/>
      <c r="C213" s="245"/>
      <c r="D213" s="235" t="s">
        <v>181</v>
      </c>
      <c r="E213" s="246" t="s">
        <v>19</v>
      </c>
      <c r="F213" s="247" t="s">
        <v>605</v>
      </c>
      <c r="G213" s="245"/>
      <c r="H213" s="248">
        <v>0.22800000000000001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181</v>
      </c>
      <c r="AU213" s="254" t="s">
        <v>81</v>
      </c>
      <c r="AV213" s="14" t="s">
        <v>81</v>
      </c>
      <c r="AW213" s="14" t="s">
        <v>33</v>
      </c>
      <c r="AX213" s="14" t="s">
        <v>72</v>
      </c>
      <c r="AY213" s="254" t="s">
        <v>170</v>
      </c>
    </row>
    <row r="214" s="13" customFormat="1">
      <c r="A214" s="13"/>
      <c r="B214" s="233"/>
      <c r="C214" s="234"/>
      <c r="D214" s="235" t="s">
        <v>181</v>
      </c>
      <c r="E214" s="236" t="s">
        <v>19</v>
      </c>
      <c r="F214" s="237" t="s">
        <v>584</v>
      </c>
      <c r="G214" s="234"/>
      <c r="H214" s="236" t="s">
        <v>19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181</v>
      </c>
      <c r="AU214" s="243" t="s">
        <v>81</v>
      </c>
      <c r="AV214" s="13" t="s">
        <v>79</v>
      </c>
      <c r="AW214" s="13" t="s">
        <v>33</v>
      </c>
      <c r="AX214" s="13" t="s">
        <v>72</v>
      </c>
      <c r="AY214" s="243" t="s">
        <v>170</v>
      </c>
    </row>
    <row r="215" s="16" customFormat="1">
      <c r="A215" s="16"/>
      <c r="B215" s="266"/>
      <c r="C215" s="267"/>
      <c r="D215" s="235" t="s">
        <v>181</v>
      </c>
      <c r="E215" s="268" t="s">
        <v>19</v>
      </c>
      <c r="F215" s="269" t="s">
        <v>409</v>
      </c>
      <c r="G215" s="267"/>
      <c r="H215" s="270">
        <v>0.22800000000000001</v>
      </c>
      <c r="I215" s="271"/>
      <c r="J215" s="267"/>
      <c r="K215" s="267"/>
      <c r="L215" s="272"/>
      <c r="M215" s="273"/>
      <c r="N215" s="274"/>
      <c r="O215" s="274"/>
      <c r="P215" s="274"/>
      <c r="Q215" s="274"/>
      <c r="R215" s="274"/>
      <c r="S215" s="274"/>
      <c r="T215" s="275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6" t="s">
        <v>181</v>
      </c>
      <c r="AU215" s="276" t="s">
        <v>81</v>
      </c>
      <c r="AV215" s="16" t="s">
        <v>194</v>
      </c>
      <c r="AW215" s="16" t="s">
        <v>33</v>
      </c>
      <c r="AX215" s="16" t="s">
        <v>72</v>
      </c>
      <c r="AY215" s="276" t="s">
        <v>170</v>
      </c>
    </row>
    <row r="216" s="15" customFormat="1">
      <c r="A216" s="15"/>
      <c r="B216" s="255"/>
      <c r="C216" s="256"/>
      <c r="D216" s="235" t="s">
        <v>181</v>
      </c>
      <c r="E216" s="257" t="s">
        <v>19</v>
      </c>
      <c r="F216" s="258" t="s">
        <v>187</v>
      </c>
      <c r="G216" s="256"/>
      <c r="H216" s="259">
        <v>2.5979999999999999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5" t="s">
        <v>181</v>
      </c>
      <c r="AU216" s="265" t="s">
        <v>81</v>
      </c>
      <c r="AV216" s="15" t="s">
        <v>177</v>
      </c>
      <c r="AW216" s="15" t="s">
        <v>33</v>
      </c>
      <c r="AX216" s="15" t="s">
        <v>79</v>
      </c>
      <c r="AY216" s="265" t="s">
        <v>170</v>
      </c>
    </row>
    <row r="217" s="2" customFormat="1" ht="16.5" customHeight="1">
      <c r="A217" s="41"/>
      <c r="B217" s="42"/>
      <c r="C217" s="215" t="s">
        <v>242</v>
      </c>
      <c r="D217" s="215" t="s">
        <v>172</v>
      </c>
      <c r="E217" s="216" t="s">
        <v>610</v>
      </c>
      <c r="F217" s="217" t="s">
        <v>611</v>
      </c>
      <c r="G217" s="218" t="s">
        <v>219</v>
      </c>
      <c r="H217" s="219">
        <v>0.317</v>
      </c>
      <c r="I217" s="220"/>
      <c r="J217" s="221">
        <f>ROUND(I217*H217,2)</f>
        <v>0</v>
      </c>
      <c r="K217" s="217" t="s">
        <v>176</v>
      </c>
      <c r="L217" s="47"/>
      <c r="M217" s="222" t="s">
        <v>19</v>
      </c>
      <c r="N217" s="223" t="s">
        <v>43</v>
      </c>
      <c r="O217" s="87"/>
      <c r="P217" s="224">
        <f>O217*H217</f>
        <v>0</v>
      </c>
      <c r="Q217" s="224">
        <v>1.06277</v>
      </c>
      <c r="R217" s="224">
        <f>Q217*H217</f>
        <v>0.33689808999999998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177</v>
      </c>
      <c r="AT217" s="226" t="s">
        <v>172</v>
      </c>
      <c r="AU217" s="226" t="s">
        <v>81</v>
      </c>
      <c r="AY217" s="20" t="s">
        <v>170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79</v>
      </c>
      <c r="BK217" s="227">
        <f>ROUND(I217*H217,2)</f>
        <v>0</v>
      </c>
      <c r="BL217" s="20" t="s">
        <v>177</v>
      </c>
      <c r="BM217" s="226" t="s">
        <v>612</v>
      </c>
    </row>
    <row r="218" s="2" customFormat="1">
      <c r="A218" s="41"/>
      <c r="B218" s="42"/>
      <c r="C218" s="43"/>
      <c r="D218" s="228" t="s">
        <v>179</v>
      </c>
      <c r="E218" s="43"/>
      <c r="F218" s="229" t="s">
        <v>613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179</v>
      </c>
      <c r="AU218" s="20" t="s">
        <v>81</v>
      </c>
    </row>
    <row r="219" s="13" customFormat="1">
      <c r="A219" s="13"/>
      <c r="B219" s="233"/>
      <c r="C219" s="234"/>
      <c r="D219" s="235" t="s">
        <v>181</v>
      </c>
      <c r="E219" s="236" t="s">
        <v>19</v>
      </c>
      <c r="F219" s="237" t="s">
        <v>614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181</v>
      </c>
      <c r="AU219" s="243" t="s">
        <v>81</v>
      </c>
      <c r="AV219" s="13" t="s">
        <v>79</v>
      </c>
      <c r="AW219" s="13" t="s">
        <v>33</v>
      </c>
      <c r="AX219" s="13" t="s">
        <v>72</v>
      </c>
      <c r="AY219" s="243" t="s">
        <v>170</v>
      </c>
    </row>
    <row r="220" s="13" customFormat="1">
      <c r="A220" s="13"/>
      <c r="B220" s="233"/>
      <c r="C220" s="234"/>
      <c r="D220" s="235" t="s">
        <v>181</v>
      </c>
      <c r="E220" s="236" t="s">
        <v>19</v>
      </c>
      <c r="F220" s="237" t="s">
        <v>237</v>
      </c>
      <c r="G220" s="234"/>
      <c r="H220" s="236" t="s">
        <v>19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181</v>
      </c>
      <c r="AU220" s="243" t="s">
        <v>81</v>
      </c>
      <c r="AV220" s="13" t="s">
        <v>79</v>
      </c>
      <c r="AW220" s="13" t="s">
        <v>33</v>
      </c>
      <c r="AX220" s="13" t="s">
        <v>72</v>
      </c>
      <c r="AY220" s="243" t="s">
        <v>170</v>
      </c>
    </row>
    <row r="221" s="13" customFormat="1">
      <c r="A221" s="13"/>
      <c r="B221" s="233"/>
      <c r="C221" s="234"/>
      <c r="D221" s="235" t="s">
        <v>181</v>
      </c>
      <c r="E221" s="236" t="s">
        <v>19</v>
      </c>
      <c r="F221" s="237" t="s">
        <v>615</v>
      </c>
      <c r="G221" s="234"/>
      <c r="H221" s="236" t="s">
        <v>19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181</v>
      </c>
      <c r="AU221" s="243" t="s">
        <v>81</v>
      </c>
      <c r="AV221" s="13" t="s">
        <v>79</v>
      </c>
      <c r="AW221" s="13" t="s">
        <v>33</v>
      </c>
      <c r="AX221" s="13" t="s">
        <v>72</v>
      </c>
      <c r="AY221" s="243" t="s">
        <v>170</v>
      </c>
    </row>
    <row r="222" s="14" customFormat="1">
      <c r="A222" s="14"/>
      <c r="B222" s="244"/>
      <c r="C222" s="245"/>
      <c r="D222" s="235" t="s">
        <v>181</v>
      </c>
      <c r="E222" s="246" t="s">
        <v>19</v>
      </c>
      <c r="F222" s="247" t="s">
        <v>616</v>
      </c>
      <c r="G222" s="245"/>
      <c r="H222" s="248">
        <v>0.317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181</v>
      </c>
      <c r="AU222" s="254" t="s">
        <v>81</v>
      </c>
      <c r="AV222" s="14" t="s">
        <v>81</v>
      </c>
      <c r="AW222" s="14" t="s">
        <v>33</v>
      </c>
      <c r="AX222" s="14" t="s">
        <v>72</v>
      </c>
      <c r="AY222" s="254" t="s">
        <v>170</v>
      </c>
    </row>
    <row r="223" s="15" customFormat="1">
      <c r="A223" s="15"/>
      <c r="B223" s="255"/>
      <c r="C223" s="256"/>
      <c r="D223" s="235" t="s">
        <v>181</v>
      </c>
      <c r="E223" s="257" t="s">
        <v>19</v>
      </c>
      <c r="F223" s="258" t="s">
        <v>187</v>
      </c>
      <c r="G223" s="256"/>
      <c r="H223" s="259">
        <v>0.317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181</v>
      </c>
      <c r="AU223" s="265" t="s">
        <v>81</v>
      </c>
      <c r="AV223" s="15" t="s">
        <v>177</v>
      </c>
      <c r="AW223" s="15" t="s">
        <v>33</v>
      </c>
      <c r="AX223" s="15" t="s">
        <v>79</v>
      </c>
      <c r="AY223" s="265" t="s">
        <v>170</v>
      </c>
    </row>
    <row r="224" s="2" customFormat="1" ht="16.5" customHeight="1">
      <c r="A224" s="41"/>
      <c r="B224" s="42"/>
      <c r="C224" s="215" t="s">
        <v>252</v>
      </c>
      <c r="D224" s="215" t="s">
        <v>172</v>
      </c>
      <c r="E224" s="216" t="s">
        <v>617</v>
      </c>
      <c r="F224" s="217" t="s">
        <v>618</v>
      </c>
      <c r="G224" s="218" t="s">
        <v>175</v>
      </c>
      <c r="H224" s="219">
        <v>0.78000000000000003</v>
      </c>
      <c r="I224" s="220"/>
      <c r="J224" s="221">
        <f>ROUND(I224*H224,2)</f>
        <v>0</v>
      </c>
      <c r="K224" s="217" t="s">
        <v>176</v>
      </c>
      <c r="L224" s="47"/>
      <c r="M224" s="222" t="s">
        <v>19</v>
      </c>
      <c r="N224" s="223" t="s">
        <v>43</v>
      </c>
      <c r="O224" s="87"/>
      <c r="P224" s="224">
        <f>O224*H224</f>
        <v>0</v>
      </c>
      <c r="Q224" s="224">
        <v>2.3010199999999998</v>
      </c>
      <c r="R224" s="224">
        <f>Q224*H224</f>
        <v>1.7947956000000001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177</v>
      </c>
      <c r="AT224" s="226" t="s">
        <v>172</v>
      </c>
      <c r="AU224" s="226" t="s">
        <v>81</v>
      </c>
      <c r="AY224" s="20" t="s">
        <v>170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79</v>
      </c>
      <c r="BK224" s="227">
        <f>ROUND(I224*H224,2)</f>
        <v>0</v>
      </c>
      <c r="BL224" s="20" t="s">
        <v>177</v>
      </c>
      <c r="BM224" s="226" t="s">
        <v>619</v>
      </c>
    </row>
    <row r="225" s="2" customFormat="1">
      <c r="A225" s="41"/>
      <c r="B225" s="42"/>
      <c r="C225" s="43"/>
      <c r="D225" s="228" t="s">
        <v>179</v>
      </c>
      <c r="E225" s="43"/>
      <c r="F225" s="229" t="s">
        <v>620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179</v>
      </c>
      <c r="AU225" s="20" t="s">
        <v>81</v>
      </c>
    </row>
    <row r="226" s="13" customFormat="1">
      <c r="A226" s="13"/>
      <c r="B226" s="233"/>
      <c r="C226" s="234"/>
      <c r="D226" s="235" t="s">
        <v>181</v>
      </c>
      <c r="E226" s="236" t="s">
        <v>19</v>
      </c>
      <c r="F226" s="237" t="s">
        <v>621</v>
      </c>
      <c r="G226" s="234"/>
      <c r="H226" s="236" t="s">
        <v>19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181</v>
      </c>
      <c r="AU226" s="243" t="s">
        <v>81</v>
      </c>
      <c r="AV226" s="13" t="s">
        <v>79</v>
      </c>
      <c r="AW226" s="13" t="s">
        <v>33</v>
      </c>
      <c r="AX226" s="13" t="s">
        <v>72</v>
      </c>
      <c r="AY226" s="243" t="s">
        <v>170</v>
      </c>
    </row>
    <row r="227" s="13" customFormat="1">
      <c r="A227" s="13"/>
      <c r="B227" s="233"/>
      <c r="C227" s="234"/>
      <c r="D227" s="235" t="s">
        <v>181</v>
      </c>
      <c r="E227" s="236" t="s">
        <v>19</v>
      </c>
      <c r="F227" s="237" t="s">
        <v>578</v>
      </c>
      <c r="G227" s="234"/>
      <c r="H227" s="236" t="s">
        <v>19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181</v>
      </c>
      <c r="AU227" s="243" t="s">
        <v>81</v>
      </c>
      <c r="AV227" s="13" t="s">
        <v>79</v>
      </c>
      <c r="AW227" s="13" t="s">
        <v>33</v>
      </c>
      <c r="AX227" s="13" t="s">
        <v>72</v>
      </c>
      <c r="AY227" s="243" t="s">
        <v>170</v>
      </c>
    </row>
    <row r="228" s="13" customFormat="1">
      <c r="A228" s="13"/>
      <c r="B228" s="233"/>
      <c r="C228" s="234"/>
      <c r="D228" s="235" t="s">
        <v>181</v>
      </c>
      <c r="E228" s="236" t="s">
        <v>19</v>
      </c>
      <c r="F228" s="237" t="s">
        <v>622</v>
      </c>
      <c r="G228" s="234"/>
      <c r="H228" s="236" t="s">
        <v>19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181</v>
      </c>
      <c r="AU228" s="243" t="s">
        <v>81</v>
      </c>
      <c r="AV228" s="13" t="s">
        <v>79</v>
      </c>
      <c r="AW228" s="13" t="s">
        <v>33</v>
      </c>
      <c r="AX228" s="13" t="s">
        <v>72</v>
      </c>
      <c r="AY228" s="243" t="s">
        <v>170</v>
      </c>
    </row>
    <row r="229" s="14" customFormat="1">
      <c r="A229" s="14"/>
      <c r="B229" s="244"/>
      <c r="C229" s="245"/>
      <c r="D229" s="235" t="s">
        <v>181</v>
      </c>
      <c r="E229" s="246" t="s">
        <v>19</v>
      </c>
      <c r="F229" s="247" t="s">
        <v>623</v>
      </c>
      <c r="G229" s="245"/>
      <c r="H229" s="248">
        <v>0.58499999999999996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181</v>
      </c>
      <c r="AU229" s="254" t="s">
        <v>81</v>
      </c>
      <c r="AV229" s="14" t="s">
        <v>81</v>
      </c>
      <c r="AW229" s="14" t="s">
        <v>33</v>
      </c>
      <c r="AX229" s="14" t="s">
        <v>72</v>
      </c>
      <c r="AY229" s="254" t="s">
        <v>170</v>
      </c>
    </row>
    <row r="230" s="13" customFormat="1">
      <c r="A230" s="13"/>
      <c r="B230" s="233"/>
      <c r="C230" s="234"/>
      <c r="D230" s="235" t="s">
        <v>181</v>
      </c>
      <c r="E230" s="236" t="s">
        <v>19</v>
      </c>
      <c r="F230" s="237" t="s">
        <v>581</v>
      </c>
      <c r="G230" s="234"/>
      <c r="H230" s="236" t="s">
        <v>19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181</v>
      </c>
      <c r="AU230" s="243" t="s">
        <v>81</v>
      </c>
      <c r="AV230" s="13" t="s">
        <v>79</v>
      </c>
      <c r="AW230" s="13" t="s">
        <v>33</v>
      </c>
      <c r="AX230" s="13" t="s">
        <v>72</v>
      </c>
      <c r="AY230" s="243" t="s">
        <v>170</v>
      </c>
    </row>
    <row r="231" s="16" customFormat="1">
      <c r="A231" s="16"/>
      <c r="B231" s="266"/>
      <c r="C231" s="267"/>
      <c r="D231" s="235" t="s">
        <v>181</v>
      </c>
      <c r="E231" s="268" t="s">
        <v>19</v>
      </c>
      <c r="F231" s="269" t="s">
        <v>409</v>
      </c>
      <c r="G231" s="267"/>
      <c r="H231" s="270">
        <v>0.58499999999999996</v>
      </c>
      <c r="I231" s="271"/>
      <c r="J231" s="267"/>
      <c r="K231" s="267"/>
      <c r="L231" s="272"/>
      <c r="M231" s="273"/>
      <c r="N231" s="274"/>
      <c r="O231" s="274"/>
      <c r="P231" s="274"/>
      <c r="Q231" s="274"/>
      <c r="R231" s="274"/>
      <c r="S231" s="274"/>
      <c r="T231" s="275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76" t="s">
        <v>181</v>
      </c>
      <c r="AU231" s="276" t="s">
        <v>81</v>
      </c>
      <c r="AV231" s="16" t="s">
        <v>194</v>
      </c>
      <c r="AW231" s="16" t="s">
        <v>33</v>
      </c>
      <c r="AX231" s="16" t="s">
        <v>72</v>
      </c>
      <c r="AY231" s="276" t="s">
        <v>170</v>
      </c>
    </row>
    <row r="232" s="13" customFormat="1">
      <c r="A232" s="13"/>
      <c r="B232" s="233"/>
      <c r="C232" s="234"/>
      <c r="D232" s="235" t="s">
        <v>181</v>
      </c>
      <c r="E232" s="236" t="s">
        <v>19</v>
      </c>
      <c r="F232" s="237" t="s">
        <v>624</v>
      </c>
      <c r="G232" s="234"/>
      <c r="H232" s="236" t="s">
        <v>19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181</v>
      </c>
      <c r="AU232" s="243" t="s">
        <v>81</v>
      </c>
      <c r="AV232" s="13" t="s">
        <v>79</v>
      </c>
      <c r="AW232" s="13" t="s">
        <v>33</v>
      </c>
      <c r="AX232" s="13" t="s">
        <v>72</v>
      </c>
      <c r="AY232" s="243" t="s">
        <v>170</v>
      </c>
    </row>
    <row r="233" s="13" customFormat="1">
      <c r="A233" s="13"/>
      <c r="B233" s="233"/>
      <c r="C233" s="234"/>
      <c r="D233" s="235" t="s">
        <v>181</v>
      </c>
      <c r="E233" s="236" t="s">
        <v>19</v>
      </c>
      <c r="F233" s="237" t="s">
        <v>578</v>
      </c>
      <c r="G233" s="234"/>
      <c r="H233" s="236" t="s">
        <v>19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181</v>
      </c>
      <c r="AU233" s="243" t="s">
        <v>81</v>
      </c>
      <c r="AV233" s="13" t="s">
        <v>79</v>
      </c>
      <c r="AW233" s="13" t="s">
        <v>33</v>
      </c>
      <c r="AX233" s="13" t="s">
        <v>72</v>
      </c>
      <c r="AY233" s="243" t="s">
        <v>170</v>
      </c>
    </row>
    <row r="234" s="13" customFormat="1">
      <c r="A234" s="13"/>
      <c r="B234" s="233"/>
      <c r="C234" s="234"/>
      <c r="D234" s="235" t="s">
        <v>181</v>
      </c>
      <c r="E234" s="236" t="s">
        <v>19</v>
      </c>
      <c r="F234" s="237" t="s">
        <v>625</v>
      </c>
      <c r="G234" s="234"/>
      <c r="H234" s="236" t="s">
        <v>19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181</v>
      </c>
      <c r="AU234" s="243" t="s">
        <v>81</v>
      </c>
      <c r="AV234" s="13" t="s">
        <v>79</v>
      </c>
      <c r="AW234" s="13" t="s">
        <v>33</v>
      </c>
      <c r="AX234" s="13" t="s">
        <v>72</v>
      </c>
      <c r="AY234" s="243" t="s">
        <v>170</v>
      </c>
    </row>
    <row r="235" s="14" customFormat="1">
      <c r="A235" s="14"/>
      <c r="B235" s="244"/>
      <c r="C235" s="245"/>
      <c r="D235" s="235" t="s">
        <v>181</v>
      </c>
      <c r="E235" s="246" t="s">
        <v>19</v>
      </c>
      <c r="F235" s="247" t="s">
        <v>626</v>
      </c>
      <c r="G235" s="245"/>
      <c r="H235" s="248">
        <v>0.106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181</v>
      </c>
      <c r="AU235" s="254" t="s">
        <v>81</v>
      </c>
      <c r="AV235" s="14" t="s">
        <v>81</v>
      </c>
      <c r="AW235" s="14" t="s">
        <v>33</v>
      </c>
      <c r="AX235" s="14" t="s">
        <v>72</v>
      </c>
      <c r="AY235" s="254" t="s">
        <v>170</v>
      </c>
    </row>
    <row r="236" s="13" customFormat="1">
      <c r="A236" s="13"/>
      <c r="B236" s="233"/>
      <c r="C236" s="234"/>
      <c r="D236" s="235" t="s">
        <v>181</v>
      </c>
      <c r="E236" s="236" t="s">
        <v>19</v>
      </c>
      <c r="F236" s="237" t="s">
        <v>627</v>
      </c>
      <c r="G236" s="234"/>
      <c r="H236" s="236" t="s">
        <v>19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181</v>
      </c>
      <c r="AU236" s="243" t="s">
        <v>81</v>
      </c>
      <c r="AV236" s="13" t="s">
        <v>79</v>
      </c>
      <c r="AW236" s="13" t="s">
        <v>33</v>
      </c>
      <c r="AX236" s="13" t="s">
        <v>72</v>
      </c>
      <c r="AY236" s="243" t="s">
        <v>170</v>
      </c>
    </row>
    <row r="237" s="16" customFormat="1">
      <c r="A237" s="16"/>
      <c r="B237" s="266"/>
      <c r="C237" s="267"/>
      <c r="D237" s="235" t="s">
        <v>181</v>
      </c>
      <c r="E237" s="268" t="s">
        <v>19</v>
      </c>
      <c r="F237" s="269" t="s">
        <v>409</v>
      </c>
      <c r="G237" s="267"/>
      <c r="H237" s="270">
        <v>0.106</v>
      </c>
      <c r="I237" s="271"/>
      <c r="J237" s="267"/>
      <c r="K237" s="267"/>
      <c r="L237" s="272"/>
      <c r="M237" s="273"/>
      <c r="N237" s="274"/>
      <c r="O237" s="274"/>
      <c r="P237" s="274"/>
      <c r="Q237" s="274"/>
      <c r="R237" s="274"/>
      <c r="S237" s="274"/>
      <c r="T237" s="275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6" t="s">
        <v>181</v>
      </c>
      <c r="AU237" s="276" t="s">
        <v>81</v>
      </c>
      <c r="AV237" s="16" t="s">
        <v>194</v>
      </c>
      <c r="AW237" s="16" t="s">
        <v>33</v>
      </c>
      <c r="AX237" s="16" t="s">
        <v>72</v>
      </c>
      <c r="AY237" s="276" t="s">
        <v>170</v>
      </c>
    </row>
    <row r="238" s="13" customFormat="1">
      <c r="A238" s="13"/>
      <c r="B238" s="233"/>
      <c r="C238" s="234"/>
      <c r="D238" s="235" t="s">
        <v>181</v>
      </c>
      <c r="E238" s="236" t="s">
        <v>19</v>
      </c>
      <c r="F238" s="237" t="s">
        <v>628</v>
      </c>
      <c r="G238" s="234"/>
      <c r="H238" s="236" t="s">
        <v>19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181</v>
      </c>
      <c r="AU238" s="243" t="s">
        <v>81</v>
      </c>
      <c r="AV238" s="13" t="s">
        <v>79</v>
      </c>
      <c r="AW238" s="13" t="s">
        <v>33</v>
      </c>
      <c r="AX238" s="13" t="s">
        <v>72</v>
      </c>
      <c r="AY238" s="243" t="s">
        <v>170</v>
      </c>
    </row>
    <row r="239" s="13" customFormat="1">
      <c r="A239" s="13"/>
      <c r="B239" s="233"/>
      <c r="C239" s="234"/>
      <c r="D239" s="235" t="s">
        <v>181</v>
      </c>
      <c r="E239" s="236" t="s">
        <v>19</v>
      </c>
      <c r="F239" s="237" t="s">
        <v>578</v>
      </c>
      <c r="G239" s="234"/>
      <c r="H239" s="236" t="s">
        <v>19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181</v>
      </c>
      <c r="AU239" s="243" t="s">
        <v>81</v>
      </c>
      <c r="AV239" s="13" t="s">
        <v>79</v>
      </c>
      <c r="AW239" s="13" t="s">
        <v>33</v>
      </c>
      <c r="AX239" s="13" t="s">
        <v>72</v>
      </c>
      <c r="AY239" s="243" t="s">
        <v>170</v>
      </c>
    </row>
    <row r="240" s="13" customFormat="1">
      <c r="A240" s="13"/>
      <c r="B240" s="233"/>
      <c r="C240" s="234"/>
      <c r="D240" s="235" t="s">
        <v>181</v>
      </c>
      <c r="E240" s="236" t="s">
        <v>19</v>
      </c>
      <c r="F240" s="237" t="s">
        <v>629</v>
      </c>
      <c r="G240" s="234"/>
      <c r="H240" s="236" t="s">
        <v>19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181</v>
      </c>
      <c r="AU240" s="243" t="s">
        <v>81</v>
      </c>
      <c r="AV240" s="13" t="s">
        <v>79</v>
      </c>
      <c r="AW240" s="13" t="s">
        <v>33</v>
      </c>
      <c r="AX240" s="13" t="s">
        <v>72</v>
      </c>
      <c r="AY240" s="243" t="s">
        <v>170</v>
      </c>
    </row>
    <row r="241" s="14" customFormat="1">
      <c r="A241" s="14"/>
      <c r="B241" s="244"/>
      <c r="C241" s="245"/>
      <c r="D241" s="235" t="s">
        <v>181</v>
      </c>
      <c r="E241" s="246" t="s">
        <v>19</v>
      </c>
      <c r="F241" s="247" t="s">
        <v>630</v>
      </c>
      <c r="G241" s="245"/>
      <c r="H241" s="248">
        <v>0.0070000000000000001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181</v>
      </c>
      <c r="AU241" s="254" t="s">
        <v>81</v>
      </c>
      <c r="AV241" s="14" t="s">
        <v>81</v>
      </c>
      <c r="AW241" s="14" t="s">
        <v>33</v>
      </c>
      <c r="AX241" s="14" t="s">
        <v>72</v>
      </c>
      <c r="AY241" s="254" t="s">
        <v>170</v>
      </c>
    </row>
    <row r="242" s="13" customFormat="1">
      <c r="A242" s="13"/>
      <c r="B242" s="233"/>
      <c r="C242" s="234"/>
      <c r="D242" s="235" t="s">
        <v>181</v>
      </c>
      <c r="E242" s="236" t="s">
        <v>19</v>
      </c>
      <c r="F242" s="237" t="s">
        <v>631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181</v>
      </c>
      <c r="AU242" s="243" t="s">
        <v>81</v>
      </c>
      <c r="AV242" s="13" t="s">
        <v>79</v>
      </c>
      <c r="AW242" s="13" t="s">
        <v>33</v>
      </c>
      <c r="AX242" s="13" t="s">
        <v>72</v>
      </c>
      <c r="AY242" s="243" t="s">
        <v>170</v>
      </c>
    </row>
    <row r="243" s="13" customFormat="1">
      <c r="A243" s="13"/>
      <c r="B243" s="233"/>
      <c r="C243" s="234"/>
      <c r="D243" s="235" t="s">
        <v>181</v>
      </c>
      <c r="E243" s="236" t="s">
        <v>19</v>
      </c>
      <c r="F243" s="237" t="s">
        <v>632</v>
      </c>
      <c r="G243" s="234"/>
      <c r="H243" s="236" t="s">
        <v>19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181</v>
      </c>
      <c r="AU243" s="243" t="s">
        <v>81</v>
      </c>
      <c r="AV243" s="13" t="s">
        <v>79</v>
      </c>
      <c r="AW243" s="13" t="s">
        <v>33</v>
      </c>
      <c r="AX243" s="13" t="s">
        <v>72</v>
      </c>
      <c r="AY243" s="243" t="s">
        <v>170</v>
      </c>
    </row>
    <row r="244" s="13" customFormat="1">
      <c r="A244" s="13"/>
      <c r="B244" s="233"/>
      <c r="C244" s="234"/>
      <c r="D244" s="235" t="s">
        <v>181</v>
      </c>
      <c r="E244" s="236" t="s">
        <v>19</v>
      </c>
      <c r="F244" s="237" t="s">
        <v>578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181</v>
      </c>
      <c r="AU244" s="243" t="s">
        <v>81</v>
      </c>
      <c r="AV244" s="13" t="s">
        <v>79</v>
      </c>
      <c r="AW244" s="13" t="s">
        <v>33</v>
      </c>
      <c r="AX244" s="13" t="s">
        <v>72</v>
      </c>
      <c r="AY244" s="243" t="s">
        <v>170</v>
      </c>
    </row>
    <row r="245" s="13" customFormat="1">
      <c r="A245" s="13"/>
      <c r="B245" s="233"/>
      <c r="C245" s="234"/>
      <c r="D245" s="235" t="s">
        <v>181</v>
      </c>
      <c r="E245" s="236" t="s">
        <v>19</v>
      </c>
      <c r="F245" s="237" t="s">
        <v>633</v>
      </c>
      <c r="G245" s="234"/>
      <c r="H245" s="236" t="s">
        <v>19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181</v>
      </c>
      <c r="AU245" s="243" t="s">
        <v>81</v>
      </c>
      <c r="AV245" s="13" t="s">
        <v>79</v>
      </c>
      <c r="AW245" s="13" t="s">
        <v>33</v>
      </c>
      <c r="AX245" s="13" t="s">
        <v>72</v>
      </c>
      <c r="AY245" s="243" t="s">
        <v>170</v>
      </c>
    </row>
    <row r="246" s="14" customFormat="1">
      <c r="A246" s="14"/>
      <c r="B246" s="244"/>
      <c r="C246" s="245"/>
      <c r="D246" s="235" t="s">
        <v>181</v>
      </c>
      <c r="E246" s="246" t="s">
        <v>19</v>
      </c>
      <c r="F246" s="247" t="s">
        <v>634</v>
      </c>
      <c r="G246" s="245"/>
      <c r="H246" s="248">
        <v>0.082000000000000003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181</v>
      </c>
      <c r="AU246" s="254" t="s">
        <v>81</v>
      </c>
      <c r="AV246" s="14" t="s">
        <v>81</v>
      </c>
      <c r="AW246" s="14" t="s">
        <v>33</v>
      </c>
      <c r="AX246" s="14" t="s">
        <v>72</v>
      </c>
      <c r="AY246" s="254" t="s">
        <v>170</v>
      </c>
    </row>
    <row r="247" s="13" customFormat="1">
      <c r="A247" s="13"/>
      <c r="B247" s="233"/>
      <c r="C247" s="234"/>
      <c r="D247" s="235" t="s">
        <v>181</v>
      </c>
      <c r="E247" s="236" t="s">
        <v>19</v>
      </c>
      <c r="F247" s="237" t="s">
        <v>631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181</v>
      </c>
      <c r="AU247" s="243" t="s">
        <v>81</v>
      </c>
      <c r="AV247" s="13" t="s">
        <v>79</v>
      </c>
      <c r="AW247" s="13" t="s">
        <v>33</v>
      </c>
      <c r="AX247" s="13" t="s">
        <v>72</v>
      </c>
      <c r="AY247" s="243" t="s">
        <v>170</v>
      </c>
    </row>
    <row r="248" s="16" customFormat="1">
      <c r="A248" s="16"/>
      <c r="B248" s="266"/>
      <c r="C248" s="267"/>
      <c r="D248" s="235" t="s">
        <v>181</v>
      </c>
      <c r="E248" s="268" t="s">
        <v>19</v>
      </c>
      <c r="F248" s="269" t="s">
        <v>409</v>
      </c>
      <c r="G248" s="267"/>
      <c r="H248" s="270">
        <v>0.088999999999999996</v>
      </c>
      <c r="I248" s="271"/>
      <c r="J248" s="267"/>
      <c r="K248" s="267"/>
      <c r="L248" s="272"/>
      <c r="M248" s="273"/>
      <c r="N248" s="274"/>
      <c r="O248" s="274"/>
      <c r="P248" s="274"/>
      <c r="Q248" s="274"/>
      <c r="R248" s="274"/>
      <c r="S248" s="274"/>
      <c r="T248" s="275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76" t="s">
        <v>181</v>
      </c>
      <c r="AU248" s="276" t="s">
        <v>81</v>
      </c>
      <c r="AV248" s="16" t="s">
        <v>194</v>
      </c>
      <c r="AW248" s="16" t="s">
        <v>33</v>
      </c>
      <c r="AX248" s="16" t="s">
        <v>72</v>
      </c>
      <c r="AY248" s="276" t="s">
        <v>170</v>
      </c>
    </row>
    <row r="249" s="15" customFormat="1">
      <c r="A249" s="15"/>
      <c r="B249" s="255"/>
      <c r="C249" s="256"/>
      <c r="D249" s="235" t="s">
        <v>181</v>
      </c>
      <c r="E249" s="257" t="s">
        <v>19</v>
      </c>
      <c r="F249" s="258" t="s">
        <v>187</v>
      </c>
      <c r="G249" s="256"/>
      <c r="H249" s="259">
        <v>0.78000000000000003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5" t="s">
        <v>181</v>
      </c>
      <c r="AU249" s="265" t="s">
        <v>81</v>
      </c>
      <c r="AV249" s="15" t="s">
        <v>177</v>
      </c>
      <c r="AW249" s="15" t="s">
        <v>33</v>
      </c>
      <c r="AX249" s="15" t="s">
        <v>79</v>
      </c>
      <c r="AY249" s="265" t="s">
        <v>170</v>
      </c>
    </row>
    <row r="250" s="2" customFormat="1" ht="16.5" customHeight="1">
      <c r="A250" s="41"/>
      <c r="B250" s="42"/>
      <c r="C250" s="215" t="s">
        <v>8</v>
      </c>
      <c r="D250" s="215" t="s">
        <v>172</v>
      </c>
      <c r="E250" s="216" t="s">
        <v>635</v>
      </c>
      <c r="F250" s="217" t="s">
        <v>636</v>
      </c>
      <c r="G250" s="218" t="s">
        <v>233</v>
      </c>
      <c r="H250" s="219">
        <v>2.883</v>
      </c>
      <c r="I250" s="220"/>
      <c r="J250" s="221">
        <f>ROUND(I250*H250,2)</f>
        <v>0</v>
      </c>
      <c r="K250" s="217" t="s">
        <v>176</v>
      </c>
      <c r="L250" s="47"/>
      <c r="M250" s="222" t="s">
        <v>19</v>
      </c>
      <c r="N250" s="223" t="s">
        <v>43</v>
      </c>
      <c r="O250" s="87"/>
      <c r="P250" s="224">
        <f>O250*H250</f>
        <v>0</v>
      </c>
      <c r="Q250" s="224">
        <v>0.0026900000000000001</v>
      </c>
      <c r="R250" s="224">
        <f>Q250*H250</f>
        <v>0.0077552700000000007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177</v>
      </c>
      <c r="AT250" s="226" t="s">
        <v>172</v>
      </c>
      <c r="AU250" s="226" t="s">
        <v>81</v>
      </c>
      <c r="AY250" s="20" t="s">
        <v>170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79</v>
      </c>
      <c r="BK250" s="227">
        <f>ROUND(I250*H250,2)</f>
        <v>0</v>
      </c>
      <c r="BL250" s="20" t="s">
        <v>177</v>
      </c>
      <c r="BM250" s="226" t="s">
        <v>637</v>
      </c>
    </row>
    <row r="251" s="2" customFormat="1">
      <c r="A251" s="41"/>
      <c r="B251" s="42"/>
      <c r="C251" s="43"/>
      <c r="D251" s="228" t="s">
        <v>179</v>
      </c>
      <c r="E251" s="43"/>
      <c r="F251" s="229" t="s">
        <v>638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179</v>
      </c>
      <c r="AU251" s="20" t="s">
        <v>81</v>
      </c>
    </row>
    <row r="252" s="13" customFormat="1">
      <c r="A252" s="13"/>
      <c r="B252" s="233"/>
      <c r="C252" s="234"/>
      <c r="D252" s="235" t="s">
        <v>181</v>
      </c>
      <c r="E252" s="236" t="s">
        <v>19</v>
      </c>
      <c r="F252" s="237" t="s">
        <v>639</v>
      </c>
      <c r="G252" s="234"/>
      <c r="H252" s="236" t="s">
        <v>19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181</v>
      </c>
      <c r="AU252" s="243" t="s">
        <v>81</v>
      </c>
      <c r="AV252" s="13" t="s">
        <v>79</v>
      </c>
      <c r="AW252" s="13" t="s">
        <v>33</v>
      </c>
      <c r="AX252" s="13" t="s">
        <v>72</v>
      </c>
      <c r="AY252" s="243" t="s">
        <v>170</v>
      </c>
    </row>
    <row r="253" s="13" customFormat="1">
      <c r="A253" s="13"/>
      <c r="B253" s="233"/>
      <c r="C253" s="234"/>
      <c r="D253" s="235" t="s">
        <v>181</v>
      </c>
      <c r="E253" s="236" t="s">
        <v>19</v>
      </c>
      <c r="F253" s="237" t="s">
        <v>578</v>
      </c>
      <c r="G253" s="234"/>
      <c r="H253" s="236" t="s">
        <v>19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181</v>
      </c>
      <c r="AU253" s="243" t="s">
        <v>81</v>
      </c>
      <c r="AV253" s="13" t="s">
        <v>79</v>
      </c>
      <c r="AW253" s="13" t="s">
        <v>33</v>
      </c>
      <c r="AX253" s="13" t="s">
        <v>72</v>
      </c>
      <c r="AY253" s="243" t="s">
        <v>170</v>
      </c>
    </row>
    <row r="254" s="13" customFormat="1">
      <c r="A254" s="13"/>
      <c r="B254" s="233"/>
      <c r="C254" s="234"/>
      <c r="D254" s="235" t="s">
        <v>181</v>
      </c>
      <c r="E254" s="236" t="s">
        <v>19</v>
      </c>
      <c r="F254" s="237" t="s">
        <v>640</v>
      </c>
      <c r="G254" s="234"/>
      <c r="H254" s="236" t="s">
        <v>19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181</v>
      </c>
      <c r="AU254" s="243" t="s">
        <v>81</v>
      </c>
      <c r="AV254" s="13" t="s">
        <v>79</v>
      </c>
      <c r="AW254" s="13" t="s">
        <v>33</v>
      </c>
      <c r="AX254" s="13" t="s">
        <v>72</v>
      </c>
      <c r="AY254" s="243" t="s">
        <v>170</v>
      </c>
    </row>
    <row r="255" s="14" customFormat="1">
      <c r="A255" s="14"/>
      <c r="B255" s="244"/>
      <c r="C255" s="245"/>
      <c r="D255" s="235" t="s">
        <v>181</v>
      </c>
      <c r="E255" s="246" t="s">
        <v>19</v>
      </c>
      <c r="F255" s="247" t="s">
        <v>641</v>
      </c>
      <c r="G255" s="245"/>
      <c r="H255" s="248">
        <v>1.1379999999999999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181</v>
      </c>
      <c r="AU255" s="254" t="s">
        <v>81</v>
      </c>
      <c r="AV255" s="14" t="s">
        <v>81</v>
      </c>
      <c r="AW255" s="14" t="s">
        <v>33</v>
      </c>
      <c r="AX255" s="14" t="s">
        <v>72</v>
      </c>
      <c r="AY255" s="254" t="s">
        <v>170</v>
      </c>
    </row>
    <row r="256" s="13" customFormat="1">
      <c r="A256" s="13"/>
      <c r="B256" s="233"/>
      <c r="C256" s="234"/>
      <c r="D256" s="235" t="s">
        <v>181</v>
      </c>
      <c r="E256" s="236" t="s">
        <v>19</v>
      </c>
      <c r="F256" s="237" t="s">
        <v>581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181</v>
      </c>
      <c r="AU256" s="243" t="s">
        <v>81</v>
      </c>
      <c r="AV256" s="13" t="s">
        <v>79</v>
      </c>
      <c r="AW256" s="13" t="s">
        <v>33</v>
      </c>
      <c r="AX256" s="13" t="s">
        <v>72</v>
      </c>
      <c r="AY256" s="243" t="s">
        <v>170</v>
      </c>
    </row>
    <row r="257" s="16" customFormat="1">
      <c r="A257" s="16"/>
      <c r="B257" s="266"/>
      <c r="C257" s="267"/>
      <c r="D257" s="235" t="s">
        <v>181</v>
      </c>
      <c r="E257" s="268" t="s">
        <v>19</v>
      </c>
      <c r="F257" s="269" t="s">
        <v>409</v>
      </c>
      <c r="G257" s="267"/>
      <c r="H257" s="270">
        <v>1.1379999999999999</v>
      </c>
      <c r="I257" s="271"/>
      <c r="J257" s="267"/>
      <c r="K257" s="267"/>
      <c r="L257" s="272"/>
      <c r="M257" s="273"/>
      <c r="N257" s="274"/>
      <c r="O257" s="274"/>
      <c r="P257" s="274"/>
      <c r="Q257" s="274"/>
      <c r="R257" s="274"/>
      <c r="S257" s="274"/>
      <c r="T257" s="275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76" t="s">
        <v>181</v>
      </c>
      <c r="AU257" s="276" t="s">
        <v>81</v>
      </c>
      <c r="AV257" s="16" t="s">
        <v>194</v>
      </c>
      <c r="AW257" s="16" t="s">
        <v>33</v>
      </c>
      <c r="AX257" s="16" t="s">
        <v>72</v>
      </c>
      <c r="AY257" s="276" t="s">
        <v>170</v>
      </c>
    </row>
    <row r="258" s="13" customFormat="1">
      <c r="A258" s="13"/>
      <c r="B258" s="233"/>
      <c r="C258" s="234"/>
      <c r="D258" s="235" t="s">
        <v>181</v>
      </c>
      <c r="E258" s="236" t="s">
        <v>19</v>
      </c>
      <c r="F258" s="237" t="s">
        <v>642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181</v>
      </c>
      <c r="AU258" s="243" t="s">
        <v>81</v>
      </c>
      <c r="AV258" s="13" t="s">
        <v>79</v>
      </c>
      <c r="AW258" s="13" t="s">
        <v>33</v>
      </c>
      <c r="AX258" s="13" t="s">
        <v>72</v>
      </c>
      <c r="AY258" s="243" t="s">
        <v>170</v>
      </c>
    </row>
    <row r="259" s="13" customFormat="1">
      <c r="A259" s="13"/>
      <c r="B259" s="233"/>
      <c r="C259" s="234"/>
      <c r="D259" s="235" t="s">
        <v>181</v>
      </c>
      <c r="E259" s="236" t="s">
        <v>19</v>
      </c>
      <c r="F259" s="237" t="s">
        <v>578</v>
      </c>
      <c r="G259" s="234"/>
      <c r="H259" s="236" t="s">
        <v>19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181</v>
      </c>
      <c r="AU259" s="243" t="s">
        <v>81</v>
      </c>
      <c r="AV259" s="13" t="s">
        <v>79</v>
      </c>
      <c r="AW259" s="13" t="s">
        <v>33</v>
      </c>
      <c r="AX259" s="13" t="s">
        <v>72</v>
      </c>
      <c r="AY259" s="243" t="s">
        <v>170</v>
      </c>
    </row>
    <row r="260" s="13" customFormat="1">
      <c r="A260" s="13"/>
      <c r="B260" s="233"/>
      <c r="C260" s="234"/>
      <c r="D260" s="235" t="s">
        <v>181</v>
      </c>
      <c r="E260" s="236" t="s">
        <v>19</v>
      </c>
      <c r="F260" s="237" t="s">
        <v>643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181</v>
      </c>
      <c r="AU260" s="243" t="s">
        <v>81</v>
      </c>
      <c r="AV260" s="13" t="s">
        <v>79</v>
      </c>
      <c r="AW260" s="13" t="s">
        <v>33</v>
      </c>
      <c r="AX260" s="13" t="s">
        <v>72</v>
      </c>
      <c r="AY260" s="243" t="s">
        <v>170</v>
      </c>
    </row>
    <row r="261" s="14" customFormat="1">
      <c r="A261" s="14"/>
      <c r="B261" s="244"/>
      <c r="C261" s="245"/>
      <c r="D261" s="235" t="s">
        <v>181</v>
      </c>
      <c r="E261" s="246" t="s">
        <v>19</v>
      </c>
      <c r="F261" s="247" t="s">
        <v>644</v>
      </c>
      <c r="G261" s="245"/>
      <c r="H261" s="248">
        <v>0.58599999999999997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181</v>
      </c>
      <c r="AU261" s="254" t="s">
        <v>81</v>
      </c>
      <c r="AV261" s="14" t="s">
        <v>81</v>
      </c>
      <c r="AW261" s="14" t="s">
        <v>33</v>
      </c>
      <c r="AX261" s="14" t="s">
        <v>72</v>
      </c>
      <c r="AY261" s="254" t="s">
        <v>170</v>
      </c>
    </row>
    <row r="262" s="13" customFormat="1">
      <c r="A262" s="13"/>
      <c r="B262" s="233"/>
      <c r="C262" s="234"/>
      <c r="D262" s="235" t="s">
        <v>181</v>
      </c>
      <c r="E262" s="236" t="s">
        <v>19</v>
      </c>
      <c r="F262" s="237" t="s">
        <v>627</v>
      </c>
      <c r="G262" s="234"/>
      <c r="H262" s="236" t="s">
        <v>19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181</v>
      </c>
      <c r="AU262" s="243" t="s">
        <v>81</v>
      </c>
      <c r="AV262" s="13" t="s">
        <v>79</v>
      </c>
      <c r="AW262" s="13" t="s">
        <v>33</v>
      </c>
      <c r="AX262" s="13" t="s">
        <v>72</v>
      </c>
      <c r="AY262" s="243" t="s">
        <v>170</v>
      </c>
    </row>
    <row r="263" s="16" customFormat="1">
      <c r="A263" s="16"/>
      <c r="B263" s="266"/>
      <c r="C263" s="267"/>
      <c r="D263" s="235" t="s">
        <v>181</v>
      </c>
      <c r="E263" s="268" t="s">
        <v>19</v>
      </c>
      <c r="F263" s="269" t="s">
        <v>409</v>
      </c>
      <c r="G263" s="267"/>
      <c r="H263" s="270">
        <v>0.58599999999999997</v>
      </c>
      <c r="I263" s="271"/>
      <c r="J263" s="267"/>
      <c r="K263" s="267"/>
      <c r="L263" s="272"/>
      <c r="M263" s="273"/>
      <c r="N263" s="274"/>
      <c r="O263" s="274"/>
      <c r="P263" s="274"/>
      <c r="Q263" s="274"/>
      <c r="R263" s="274"/>
      <c r="S263" s="274"/>
      <c r="T263" s="275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76" t="s">
        <v>181</v>
      </c>
      <c r="AU263" s="276" t="s">
        <v>81</v>
      </c>
      <c r="AV263" s="16" t="s">
        <v>194</v>
      </c>
      <c r="AW263" s="16" t="s">
        <v>33</v>
      </c>
      <c r="AX263" s="16" t="s">
        <v>72</v>
      </c>
      <c r="AY263" s="276" t="s">
        <v>170</v>
      </c>
    </row>
    <row r="264" s="13" customFormat="1">
      <c r="A264" s="13"/>
      <c r="B264" s="233"/>
      <c r="C264" s="234"/>
      <c r="D264" s="235" t="s">
        <v>181</v>
      </c>
      <c r="E264" s="236" t="s">
        <v>19</v>
      </c>
      <c r="F264" s="237" t="s">
        <v>645</v>
      </c>
      <c r="G264" s="234"/>
      <c r="H264" s="236" t="s">
        <v>19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181</v>
      </c>
      <c r="AU264" s="243" t="s">
        <v>81</v>
      </c>
      <c r="AV264" s="13" t="s">
        <v>79</v>
      </c>
      <c r="AW264" s="13" t="s">
        <v>33</v>
      </c>
      <c r="AX264" s="13" t="s">
        <v>72</v>
      </c>
      <c r="AY264" s="243" t="s">
        <v>170</v>
      </c>
    </row>
    <row r="265" s="13" customFormat="1">
      <c r="A265" s="13"/>
      <c r="B265" s="233"/>
      <c r="C265" s="234"/>
      <c r="D265" s="235" t="s">
        <v>181</v>
      </c>
      <c r="E265" s="236" t="s">
        <v>19</v>
      </c>
      <c r="F265" s="237" t="s">
        <v>578</v>
      </c>
      <c r="G265" s="234"/>
      <c r="H265" s="236" t="s">
        <v>19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181</v>
      </c>
      <c r="AU265" s="243" t="s">
        <v>81</v>
      </c>
      <c r="AV265" s="13" t="s">
        <v>79</v>
      </c>
      <c r="AW265" s="13" t="s">
        <v>33</v>
      </c>
      <c r="AX265" s="13" t="s">
        <v>72</v>
      </c>
      <c r="AY265" s="243" t="s">
        <v>170</v>
      </c>
    </row>
    <row r="266" s="13" customFormat="1">
      <c r="A266" s="13"/>
      <c r="B266" s="233"/>
      <c r="C266" s="234"/>
      <c r="D266" s="235" t="s">
        <v>181</v>
      </c>
      <c r="E266" s="236" t="s">
        <v>19</v>
      </c>
      <c r="F266" s="237" t="s">
        <v>643</v>
      </c>
      <c r="G266" s="234"/>
      <c r="H266" s="236" t="s">
        <v>19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181</v>
      </c>
      <c r="AU266" s="243" t="s">
        <v>81</v>
      </c>
      <c r="AV266" s="13" t="s">
        <v>79</v>
      </c>
      <c r="AW266" s="13" t="s">
        <v>33</v>
      </c>
      <c r="AX266" s="13" t="s">
        <v>72</v>
      </c>
      <c r="AY266" s="243" t="s">
        <v>170</v>
      </c>
    </row>
    <row r="267" s="14" customFormat="1">
      <c r="A267" s="14"/>
      <c r="B267" s="244"/>
      <c r="C267" s="245"/>
      <c r="D267" s="235" t="s">
        <v>181</v>
      </c>
      <c r="E267" s="246" t="s">
        <v>19</v>
      </c>
      <c r="F267" s="247" t="s">
        <v>646</v>
      </c>
      <c r="G267" s="245"/>
      <c r="H267" s="248">
        <v>0.79300000000000004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181</v>
      </c>
      <c r="AU267" s="254" t="s">
        <v>81</v>
      </c>
      <c r="AV267" s="14" t="s">
        <v>81</v>
      </c>
      <c r="AW267" s="14" t="s">
        <v>33</v>
      </c>
      <c r="AX267" s="14" t="s">
        <v>72</v>
      </c>
      <c r="AY267" s="254" t="s">
        <v>170</v>
      </c>
    </row>
    <row r="268" s="13" customFormat="1">
      <c r="A268" s="13"/>
      <c r="B268" s="233"/>
      <c r="C268" s="234"/>
      <c r="D268" s="235" t="s">
        <v>181</v>
      </c>
      <c r="E268" s="236" t="s">
        <v>19</v>
      </c>
      <c r="F268" s="237" t="s">
        <v>631</v>
      </c>
      <c r="G268" s="234"/>
      <c r="H268" s="236" t="s">
        <v>19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181</v>
      </c>
      <c r="AU268" s="243" t="s">
        <v>81</v>
      </c>
      <c r="AV268" s="13" t="s">
        <v>79</v>
      </c>
      <c r="AW268" s="13" t="s">
        <v>33</v>
      </c>
      <c r="AX268" s="13" t="s">
        <v>72</v>
      </c>
      <c r="AY268" s="243" t="s">
        <v>170</v>
      </c>
    </row>
    <row r="269" s="13" customFormat="1">
      <c r="A269" s="13"/>
      <c r="B269" s="233"/>
      <c r="C269" s="234"/>
      <c r="D269" s="235" t="s">
        <v>181</v>
      </c>
      <c r="E269" s="236" t="s">
        <v>19</v>
      </c>
      <c r="F269" s="237" t="s">
        <v>647</v>
      </c>
      <c r="G269" s="234"/>
      <c r="H269" s="236" t="s">
        <v>19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181</v>
      </c>
      <c r="AU269" s="243" t="s">
        <v>81</v>
      </c>
      <c r="AV269" s="13" t="s">
        <v>79</v>
      </c>
      <c r="AW269" s="13" t="s">
        <v>33</v>
      </c>
      <c r="AX269" s="13" t="s">
        <v>72</v>
      </c>
      <c r="AY269" s="243" t="s">
        <v>170</v>
      </c>
    </row>
    <row r="270" s="13" customFormat="1">
      <c r="A270" s="13"/>
      <c r="B270" s="233"/>
      <c r="C270" s="234"/>
      <c r="D270" s="235" t="s">
        <v>181</v>
      </c>
      <c r="E270" s="236" t="s">
        <v>19</v>
      </c>
      <c r="F270" s="237" t="s">
        <v>578</v>
      </c>
      <c r="G270" s="234"/>
      <c r="H270" s="236" t="s">
        <v>19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181</v>
      </c>
      <c r="AU270" s="243" t="s">
        <v>81</v>
      </c>
      <c r="AV270" s="13" t="s">
        <v>79</v>
      </c>
      <c r="AW270" s="13" t="s">
        <v>33</v>
      </c>
      <c r="AX270" s="13" t="s">
        <v>72</v>
      </c>
      <c r="AY270" s="243" t="s">
        <v>170</v>
      </c>
    </row>
    <row r="271" s="13" customFormat="1">
      <c r="A271" s="13"/>
      <c r="B271" s="233"/>
      <c r="C271" s="234"/>
      <c r="D271" s="235" t="s">
        <v>181</v>
      </c>
      <c r="E271" s="236" t="s">
        <v>19</v>
      </c>
      <c r="F271" s="237" t="s">
        <v>643</v>
      </c>
      <c r="G271" s="234"/>
      <c r="H271" s="236" t="s">
        <v>19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181</v>
      </c>
      <c r="AU271" s="243" t="s">
        <v>81</v>
      </c>
      <c r="AV271" s="13" t="s">
        <v>79</v>
      </c>
      <c r="AW271" s="13" t="s">
        <v>33</v>
      </c>
      <c r="AX271" s="13" t="s">
        <v>72</v>
      </c>
      <c r="AY271" s="243" t="s">
        <v>170</v>
      </c>
    </row>
    <row r="272" s="14" customFormat="1">
      <c r="A272" s="14"/>
      <c r="B272" s="244"/>
      <c r="C272" s="245"/>
      <c r="D272" s="235" t="s">
        <v>181</v>
      </c>
      <c r="E272" s="246" t="s">
        <v>19</v>
      </c>
      <c r="F272" s="247" t="s">
        <v>648</v>
      </c>
      <c r="G272" s="245"/>
      <c r="H272" s="248">
        <v>0.36599999999999999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181</v>
      </c>
      <c r="AU272" s="254" t="s">
        <v>81</v>
      </c>
      <c r="AV272" s="14" t="s">
        <v>81</v>
      </c>
      <c r="AW272" s="14" t="s">
        <v>33</v>
      </c>
      <c r="AX272" s="14" t="s">
        <v>72</v>
      </c>
      <c r="AY272" s="254" t="s">
        <v>170</v>
      </c>
    </row>
    <row r="273" s="13" customFormat="1">
      <c r="A273" s="13"/>
      <c r="B273" s="233"/>
      <c r="C273" s="234"/>
      <c r="D273" s="235" t="s">
        <v>181</v>
      </c>
      <c r="E273" s="236" t="s">
        <v>19</v>
      </c>
      <c r="F273" s="237" t="s">
        <v>631</v>
      </c>
      <c r="G273" s="234"/>
      <c r="H273" s="236" t="s">
        <v>19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181</v>
      </c>
      <c r="AU273" s="243" t="s">
        <v>81</v>
      </c>
      <c r="AV273" s="13" t="s">
        <v>79</v>
      </c>
      <c r="AW273" s="13" t="s">
        <v>33</v>
      </c>
      <c r="AX273" s="13" t="s">
        <v>72</v>
      </c>
      <c r="AY273" s="243" t="s">
        <v>170</v>
      </c>
    </row>
    <row r="274" s="16" customFormat="1">
      <c r="A274" s="16"/>
      <c r="B274" s="266"/>
      <c r="C274" s="267"/>
      <c r="D274" s="235" t="s">
        <v>181</v>
      </c>
      <c r="E274" s="268" t="s">
        <v>19</v>
      </c>
      <c r="F274" s="269" t="s">
        <v>409</v>
      </c>
      <c r="G274" s="267"/>
      <c r="H274" s="270">
        <v>1.159</v>
      </c>
      <c r="I274" s="271"/>
      <c r="J274" s="267"/>
      <c r="K274" s="267"/>
      <c r="L274" s="272"/>
      <c r="M274" s="273"/>
      <c r="N274" s="274"/>
      <c r="O274" s="274"/>
      <c r="P274" s="274"/>
      <c r="Q274" s="274"/>
      <c r="R274" s="274"/>
      <c r="S274" s="274"/>
      <c r="T274" s="275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76" t="s">
        <v>181</v>
      </c>
      <c r="AU274" s="276" t="s">
        <v>81</v>
      </c>
      <c r="AV274" s="16" t="s">
        <v>194</v>
      </c>
      <c r="AW274" s="16" t="s">
        <v>33</v>
      </c>
      <c r="AX274" s="16" t="s">
        <v>72</v>
      </c>
      <c r="AY274" s="276" t="s">
        <v>170</v>
      </c>
    </row>
    <row r="275" s="15" customFormat="1">
      <c r="A275" s="15"/>
      <c r="B275" s="255"/>
      <c r="C275" s="256"/>
      <c r="D275" s="235" t="s">
        <v>181</v>
      </c>
      <c r="E275" s="257" t="s">
        <v>19</v>
      </c>
      <c r="F275" s="258" t="s">
        <v>187</v>
      </c>
      <c r="G275" s="256"/>
      <c r="H275" s="259">
        <v>2.883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5" t="s">
        <v>181</v>
      </c>
      <c r="AU275" s="265" t="s">
        <v>81</v>
      </c>
      <c r="AV275" s="15" t="s">
        <v>177</v>
      </c>
      <c r="AW275" s="15" t="s">
        <v>33</v>
      </c>
      <c r="AX275" s="15" t="s">
        <v>79</v>
      </c>
      <c r="AY275" s="265" t="s">
        <v>170</v>
      </c>
    </row>
    <row r="276" s="2" customFormat="1" ht="16.5" customHeight="1">
      <c r="A276" s="41"/>
      <c r="B276" s="42"/>
      <c r="C276" s="215" t="s">
        <v>268</v>
      </c>
      <c r="D276" s="215" t="s">
        <v>172</v>
      </c>
      <c r="E276" s="216" t="s">
        <v>649</v>
      </c>
      <c r="F276" s="217" t="s">
        <v>650</v>
      </c>
      <c r="G276" s="218" t="s">
        <v>233</v>
      </c>
      <c r="H276" s="219">
        <v>2.883</v>
      </c>
      <c r="I276" s="220"/>
      <c r="J276" s="221">
        <f>ROUND(I276*H276,2)</f>
        <v>0</v>
      </c>
      <c r="K276" s="217" t="s">
        <v>176</v>
      </c>
      <c r="L276" s="47"/>
      <c r="M276" s="222" t="s">
        <v>19</v>
      </c>
      <c r="N276" s="223" t="s">
        <v>43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177</v>
      </c>
      <c r="AT276" s="226" t="s">
        <v>172</v>
      </c>
      <c r="AU276" s="226" t="s">
        <v>81</v>
      </c>
      <c r="AY276" s="20" t="s">
        <v>170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79</v>
      </c>
      <c r="BK276" s="227">
        <f>ROUND(I276*H276,2)</f>
        <v>0</v>
      </c>
      <c r="BL276" s="20" t="s">
        <v>177</v>
      </c>
      <c r="BM276" s="226" t="s">
        <v>651</v>
      </c>
    </row>
    <row r="277" s="2" customFormat="1">
      <c r="A277" s="41"/>
      <c r="B277" s="42"/>
      <c r="C277" s="43"/>
      <c r="D277" s="228" t="s">
        <v>179</v>
      </c>
      <c r="E277" s="43"/>
      <c r="F277" s="229" t="s">
        <v>652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179</v>
      </c>
      <c r="AU277" s="20" t="s">
        <v>81</v>
      </c>
    </row>
    <row r="278" s="13" customFormat="1">
      <c r="A278" s="13"/>
      <c r="B278" s="233"/>
      <c r="C278" s="234"/>
      <c r="D278" s="235" t="s">
        <v>181</v>
      </c>
      <c r="E278" s="236" t="s">
        <v>19</v>
      </c>
      <c r="F278" s="237" t="s">
        <v>639</v>
      </c>
      <c r="G278" s="234"/>
      <c r="H278" s="236" t="s">
        <v>19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181</v>
      </c>
      <c r="AU278" s="243" t="s">
        <v>81</v>
      </c>
      <c r="AV278" s="13" t="s">
        <v>79</v>
      </c>
      <c r="AW278" s="13" t="s">
        <v>33</v>
      </c>
      <c r="AX278" s="13" t="s">
        <v>72</v>
      </c>
      <c r="AY278" s="243" t="s">
        <v>170</v>
      </c>
    </row>
    <row r="279" s="13" customFormat="1">
      <c r="A279" s="13"/>
      <c r="B279" s="233"/>
      <c r="C279" s="234"/>
      <c r="D279" s="235" t="s">
        <v>181</v>
      </c>
      <c r="E279" s="236" t="s">
        <v>19</v>
      </c>
      <c r="F279" s="237" t="s">
        <v>578</v>
      </c>
      <c r="G279" s="234"/>
      <c r="H279" s="236" t="s">
        <v>19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181</v>
      </c>
      <c r="AU279" s="243" t="s">
        <v>81</v>
      </c>
      <c r="AV279" s="13" t="s">
        <v>79</v>
      </c>
      <c r="AW279" s="13" t="s">
        <v>33</v>
      </c>
      <c r="AX279" s="13" t="s">
        <v>72</v>
      </c>
      <c r="AY279" s="243" t="s">
        <v>170</v>
      </c>
    </row>
    <row r="280" s="13" customFormat="1">
      <c r="A280" s="13"/>
      <c r="B280" s="233"/>
      <c r="C280" s="234"/>
      <c r="D280" s="235" t="s">
        <v>181</v>
      </c>
      <c r="E280" s="236" t="s">
        <v>19</v>
      </c>
      <c r="F280" s="237" t="s">
        <v>640</v>
      </c>
      <c r="G280" s="234"/>
      <c r="H280" s="236" t="s">
        <v>19</v>
      </c>
      <c r="I280" s="238"/>
      <c r="J280" s="234"/>
      <c r="K280" s="234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181</v>
      </c>
      <c r="AU280" s="243" t="s">
        <v>81</v>
      </c>
      <c r="AV280" s="13" t="s">
        <v>79</v>
      </c>
      <c r="AW280" s="13" t="s">
        <v>33</v>
      </c>
      <c r="AX280" s="13" t="s">
        <v>72</v>
      </c>
      <c r="AY280" s="243" t="s">
        <v>170</v>
      </c>
    </row>
    <row r="281" s="14" customFormat="1">
      <c r="A281" s="14"/>
      <c r="B281" s="244"/>
      <c r="C281" s="245"/>
      <c r="D281" s="235" t="s">
        <v>181</v>
      </c>
      <c r="E281" s="246" t="s">
        <v>19</v>
      </c>
      <c r="F281" s="247" t="s">
        <v>641</v>
      </c>
      <c r="G281" s="245"/>
      <c r="H281" s="248">
        <v>1.1379999999999999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181</v>
      </c>
      <c r="AU281" s="254" t="s">
        <v>81</v>
      </c>
      <c r="AV281" s="14" t="s">
        <v>81</v>
      </c>
      <c r="AW281" s="14" t="s">
        <v>33</v>
      </c>
      <c r="AX281" s="14" t="s">
        <v>72</v>
      </c>
      <c r="AY281" s="254" t="s">
        <v>170</v>
      </c>
    </row>
    <row r="282" s="13" customFormat="1">
      <c r="A282" s="13"/>
      <c r="B282" s="233"/>
      <c r="C282" s="234"/>
      <c r="D282" s="235" t="s">
        <v>181</v>
      </c>
      <c r="E282" s="236" t="s">
        <v>19</v>
      </c>
      <c r="F282" s="237" t="s">
        <v>581</v>
      </c>
      <c r="G282" s="234"/>
      <c r="H282" s="236" t="s">
        <v>19</v>
      </c>
      <c r="I282" s="238"/>
      <c r="J282" s="234"/>
      <c r="K282" s="234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181</v>
      </c>
      <c r="AU282" s="243" t="s">
        <v>81</v>
      </c>
      <c r="AV282" s="13" t="s">
        <v>79</v>
      </c>
      <c r="AW282" s="13" t="s">
        <v>33</v>
      </c>
      <c r="AX282" s="13" t="s">
        <v>72</v>
      </c>
      <c r="AY282" s="243" t="s">
        <v>170</v>
      </c>
    </row>
    <row r="283" s="16" customFormat="1">
      <c r="A283" s="16"/>
      <c r="B283" s="266"/>
      <c r="C283" s="267"/>
      <c r="D283" s="235" t="s">
        <v>181</v>
      </c>
      <c r="E283" s="268" t="s">
        <v>19</v>
      </c>
      <c r="F283" s="269" t="s">
        <v>409</v>
      </c>
      <c r="G283" s="267"/>
      <c r="H283" s="270">
        <v>1.1379999999999999</v>
      </c>
      <c r="I283" s="271"/>
      <c r="J283" s="267"/>
      <c r="K283" s="267"/>
      <c r="L283" s="272"/>
      <c r="M283" s="273"/>
      <c r="N283" s="274"/>
      <c r="O283" s="274"/>
      <c r="P283" s="274"/>
      <c r="Q283" s="274"/>
      <c r="R283" s="274"/>
      <c r="S283" s="274"/>
      <c r="T283" s="275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76" t="s">
        <v>181</v>
      </c>
      <c r="AU283" s="276" t="s">
        <v>81</v>
      </c>
      <c r="AV283" s="16" t="s">
        <v>194</v>
      </c>
      <c r="AW283" s="16" t="s">
        <v>33</v>
      </c>
      <c r="AX283" s="16" t="s">
        <v>72</v>
      </c>
      <c r="AY283" s="276" t="s">
        <v>170</v>
      </c>
    </row>
    <row r="284" s="13" customFormat="1">
      <c r="A284" s="13"/>
      <c r="B284" s="233"/>
      <c r="C284" s="234"/>
      <c r="D284" s="235" t="s">
        <v>181</v>
      </c>
      <c r="E284" s="236" t="s">
        <v>19</v>
      </c>
      <c r="F284" s="237" t="s">
        <v>642</v>
      </c>
      <c r="G284" s="234"/>
      <c r="H284" s="236" t="s">
        <v>19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181</v>
      </c>
      <c r="AU284" s="243" t="s">
        <v>81</v>
      </c>
      <c r="AV284" s="13" t="s">
        <v>79</v>
      </c>
      <c r="AW284" s="13" t="s">
        <v>33</v>
      </c>
      <c r="AX284" s="13" t="s">
        <v>72</v>
      </c>
      <c r="AY284" s="243" t="s">
        <v>170</v>
      </c>
    </row>
    <row r="285" s="13" customFormat="1">
      <c r="A285" s="13"/>
      <c r="B285" s="233"/>
      <c r="C285" s="234"/>
      <c r="D285" s="235" t="s">
        <v>181</v>
      </c>
      <c r="E285" s="236" t="s">
        <v>19</v>
      </c>
      <c r="F285" s="237" t="s">
        <v>578</v>
      </c>
      <c r="G285" s="234"/>
      <c r="H285" s="236" t="s">
        <v>19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181</v>
      </c>
      <c r="AU285" s="243" t="s">
        <v>81</v>
      </c>
      <c r="AV285" s="13" t="s">
        <v>79</v>
      </c>
      <c r="AW285" s="13" t="s">
        <v>33</v>
      </c>
      <c r="AX285" s="13" t="s">
        <v>72</v>
      </c>
      <c r="AY285" s="243" t="s">
        <v>170</v>
      </c>
    </row>
    <row r="286" s="13" customFormat="1">
      <c r="A286" s="13"/>
      <c r="B286" s="233"/>
      <c r="C286" s="234"/>
      <c r="D286" s="235" t="s">
        <v>181</v>
      </c>
      <c r="E286" s="236" t="s">
        <v>19</v>
      </c>
      <c r="F286" s="237" t="s">
        <v>643</v>
      </c>
      <c r="G286" s="234"/>
      <c r="H286" s="236" t="s">
        <v>19</v>
      </c>
      <c r="I286" s="238"/>
      <c r="J286" s="234"/>
      <c r="K286" s="234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181</v>
      </c>
      <c r="AU286" s="243" t="s">
        <v>81</v>
      </c>
      <c r="AV286" s="13" t="s">
        <v>79</v>
      </c>
      <c r="AW286" s="13" t="s">
        <v>33</v>
      </c>
      <c r="AX286" s="13" t="s">
        <v>72</v>
      </c>
      <c r="AY286" s="243" t="s">
        <v>170</v>
      </c>
    </row>
    <row r="287" s="14" customFormat="1">
      <c r="A287" s="14"/>
      <c r="B287" s="244"/>
      <c r="C287" s="245"/>
      <c r="D287" s="235" t="s">
        <v>181</v>
      </c>
      <c r="E287" s="246" t="s">
        <v>19</v>
      </c>
      <c r="F287" s="247" t="s">
        <v>644</v>
      </c>
      <c r="G287" s="245"/>
      <c r="H287" s="248">
        <v>0.58599999999999997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181</v>
      </c>
      <c r="AU287" s="254" t="s">
        <v>81</v>
      </c>
      <c r="AV287" s="14" t="s">
        <v>81</v>
      </c>
      <c r="AW287" s="14" t="s">
        <v>33</v>
      </c>
      <c r="AX287" s="14" t="s">
        <v>72</v>
      </c>
      <c r="AY287" s="254" t="s">
        <v>170</v>
      </c>
    </row>
    <row r="288" s="13" customFormat="1">
      <c r="A288" s="13"/>
      <c r="B288" s="233"/>
      <c r="C288" s="234"/>
      <c r="D288" s="235" t="s">
        <v>181</v>
      </c>
      <c r="E288" s="236" t="s">
        <v>19</v>
      </c>
      <c r="F288" s="237" t="s">
        <v>627</v>
      </c>
      <c r="G288" s="234"/>
      <c r="H288" s="236" t="s">
        <v>19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181</v>
      </c>
      <c r="AU288" s="243" t="s">
        <v>81</v>
      </c>
      <c r="AV288" s="13" t="s">
        <v>79</v>
      </c>
      <c r="AW288" s="13" t="s">
        <v>33</v>
      </c>
      <c r="AX288" s="13" t="s">
        <v>72</v>
      </c>
      <c r="AY288" s="243" t="s">
        <v>170</v>
      </c>
    </row>
    <row r="289" s="16" customFormat="1">
      <c r="A289" s="16"/>
      <c r="B289" s="266"/>
      <c r="C289" s="267"/>
      <c r="D289" s="235" t="s">
        <v>181</v>
      </c>
      <c r="E289" s="268" t="s">
        <v>19</v>
      </c>
      <c r="F289" s="269" t="s">
        <v>409</v>
      </c>
      <c r="G289" s="267"/>
      <c r="H289" s="270">
        <v>0.58599999999999997</v>
      </c>
      <c r="I289" s="271"/>
      <c r="J289" s="267"/>
      <c r="K289" s="267"/>
      <c r="L289" s="272"/>
      <c r="M289" s="273"/>
      <c r="N289" s="274"/>
      <c r="O289" s="274"/>
      <c r="P289" s="274"/>
      <c r="Q289" s="274"/>
      <c r="R289" s="274"/>
      <c r="S289" s="274"/>
      <c r="T289" s="275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76" t="s">
        <v>181</v>
      </c>
      <c r="AU289" s="276" t="s">
        <v>81</v>
      </c>
      <c r="AV289" s="16" t="s">
        <v>194</v>
      </c>
      <c r="AW289" s="16" t="s">
        <v>33</v>
      </c>
      <c r="AX289" s="16" t="s">
        <v>72</v>
      </c>
      <c r="AY289" s="276" t="s">
        <v>170</v>
      </c>
    </row>
    <row r="290" s="13" customFormat="1">
      <c r="A290" s="13"/>
      <c r="B290" s="233"/>
      <c r="C290" s="234"/>
      <c r="D290" s="235" t="s">
        <v>181</v>
      </c>
      <c r="E290" s="236" t="s">
        <v>19</v>
      </c>
      <c r="F290" s="237" t="s">
        <v>645</v>
      </c>
      <c r="G290" s="234"/>
      <c r="H290" s="236" t="s">
        <v>19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181</v>
      </c>
      <c r="AU290" s="243" t="s">
        <v>81</v>
      </c>
      <c r="AV290" s="13" t="s">
        <v>79</v>
      </c>
      <c r="AW290" s="13" t="s">
        <v>33</v>
      </c>
      <c r="AX290" s="13" t="s">
        <v>72</v>
      </c>
      <c r="AY290" s="243" t="s">
        <v>170</v>
      </c>
    </row>
    <row r="291" s="13" customFormat="1">
      <c r="A291" s="13"/>
      <c r="B291" s="233"/>
      <c r="C291" s="234"/>
      <c r="D291" s="235" t="s">
        <v>181</v>
      </c>
      <c r="E291" s="236" t="s">
        <v>19</v>
      </c>
      <c r="F291" s="237" t="s">
        <v>578</v>
      </c>
      <c r="G291" s="234"/>
      <c r="H291" s="236" t="s">
        <v>19</v>
      </c>
      <c r="I291" s="238"/>
      <c r="J291" s="234"/>
      <c r="K291" s="234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181</v>
      </c>
      <c r="AU291" s="243" t="s">
        <v>81</v>
      </c>
      <c r="AV291" s="13" t="s">
        <v>79</v>
      </c>
      <c r="AW291" s="13" t="s">
        <v>33</v>
      </c>
      <c r="AX291" s="13" t="s">
        <v>72</v>
      </c>
      <c r="AY291" s="243" t="s">
        <v>170</v>
      </c>
    </row>
    <row r="292" s="13" customFormat="1">
      <c r="A292" s="13"/>
      <c r="B292" s="233"/>
      <c r="C292" s="234"/>
      <c r="D292" s="235" t="s">
        <v>181</v>
      </c>
      <c r="E292" s="236" t="s">
        <v>19</v>
      </c>
      <c r="F292" s="237" t="s">
        <v>643</v>
      </c>
      <c r="G292" s="234"/>
      <c r="H292" s="236" t="s">
        <v>19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181</v>
      </c>
      <c r="AU292" s="243" t="s">
        <v>81</v>
      </c>
      <c r="AV292" s="13" t="s">
        <v>79</v>
      </c>
      <c r="AW292" s="13" t="s">
        <v>33</v>
      </c>
      <c r="AX292" s="13" t="s">
        <v>72</v>
      </c>
      <c r="AY292" s="243" t="s">
        <v>170</v>
      </c>
    </row>
    <row r="293" s="14" customFormat="1">
      <c r="A293" s="14"/>
      <c r="B293" s="244"/>
      <c r="C293" s="245"/>
      <c r="D293" s="235" t="s">
        <v>181</v>
      </c>
      <c r="E293" s="246" t="s">
        <v>19</v>
      </c>
      <c r="F293" s="247" t="s">
        <v>646</v>
      </c>
      <c r="G293" s="245"/>
      <c r="H293" s="248">
        <v>0.79300000000000004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181</v>
      </c>
      <c r="AU293" s="254" t="s">
        <v>81</v>
      </c>
      <c r="AV293" s="14" t="s">
        <v>81</v>
      </c>
      <c r="AW293" s="14" t="s">
        <v>33</v>
      </c>
      <c r="AX293" s="14" t="s">
        <v>72</v>
      </c>
      <c r="AY293" s="254" t="s">
        <v>170</v>
      </c>
    </row>
    <row r="294" s="13" customFormat="1">
      <c r="A294" s="13"/>
      <c r="B294" s="233"/>
      <c r="C294" s="234"/>
      <c r="D294" s="235" t="s">
        <v>181</v>
      </c>
      <c r="E294" s="236" t="s">
        <v>19</v>
      </c>
      <c r="F294" s="237" t="s">
        <v>631</v>
      </c>
      <c r="G294" s="234"/>
      <c r="H294" s="236" t="s">
        <v>19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181</v>
      </c>
      <c r="AU294" s="243" t="s">
        <v>81</v>
      </c>
      <c r="AV294" s="13" t="s">
        <v>79</v>
      </c>
      <c r="AW294" s="13" t="s">
        <v>33</v>
      </c>
      <c r="AX294" s="13" t="s">
        <v>72</v>
      </c>
      <c r="AY294" s="243" t="s">
        <v>170</v>
      </c>
    </row>
    <row r="295" s="13" customFormat="1">
      <c r="A295" s="13"/>
      <c r="B295" s="233"/>
      <c r="C295" s="234"/>
      <c r="D295" s="235" t="s">
        <v>181</v>
      </c>
      <c r="E295" s="236" t="s">
        <v>19</v>
      </c>
      <c r="F295" s="237" t="s">
        <v>647</v>
      </c>
      <c r="G295" s="234"/>
      <c r="H295" s="236" t="s">
        <v>19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181</v>
      </c>
      <c r="AU295" s="243" t="s">
        <v>81</v>
      </c>
      <c r="AV295" s="13" t="s">
        <v>79</v>
      </c>
      <c r="AW295" s="13" t="s">
        <v>33</v>
      </c>
      <c r="AX295" s="13" t="s">
        <v>72</v>
      </c>
      <c r="AY295" s="243" t="s">
        <v>170</v>
      </c>
    </row>
    <row r="296" s="13" customFormat="1">
      <c r="A296" s="13"/>
      <c r="B296" s="233"/>
      <c r="C296" s="234"/>
      <c r="D296" s="235" t="s">
        <v>181</v>
      </c>
      <c r="E296" s="236" t="s">
        <v>19</v>
      </c>
      <c r="F296" s="237" t="s">
        <v>578</v>
      </c>
      <c r="G296" s="234"/>
      <c r="H296" s="236" t="s">
        <v>19</v>
      </c>
      <c r="I296" s="238"/>
      <c r="J296" s="234"/>
      <c r="K296" s="234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181</v>
      </c>
      <c r="AU296" s="243" t="s">
        <v>81</v>
      </c>
      <c r="AV296" s="13" t="s">
        <v>79</v>
      </c>
      <c r="AW296" s="13" t="s">
        <v>33</v>
      </c>
      <c r="AX296" s="13" t="s">
        <v>72</v>
      </c>
      <c r="AY296" s="243" t="s">
        <v>170</v>
      </c>
    </row>
    <row r="297" s="13" customFormat="1">
      <c r="A297" s="13"/>
      <c r="B297" s="233"/>
      <c r="C297" s="234"/>
      <c r="D297" s="235" t="s">
        <v>181</v>
      </c>
      <c r="E297" s="236" t="s">
        <v>19</v>
      </c>
      <c r="F297" s="237" t="s">
        <v>643</v>
      </c>
      <c r="G297" s="234"/>
      <c r="H297" s="236" t="s">
        <v>19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181</v>
      </c>
      <c r="AU297" s="243" t="s">
        <v>81</v>
      </c>
      <c r="AV297" s="13" t="s">
        <v>79</v>
      </c>
      <c r="AW297" s="13" t="s">
        <v>33</v>
      </c>
      <c r="AX297" s="13" t="s">
        <v>72</v>
      </c>
      <c r="AY297" s="243" t="s">
        <v>170</v>
      </c>
    </row>
    <row r="298" s="14" customFormat="1">
      <c r="A298" s="14"/>
      <c r="B298" s="244"/>
      <c r="C298" s="245"/>
      <c r="D298" s="235" t="s">
        <v>181</v>
      </c>
      <c r="E298" s="246" t="s">
        <v>19</v>
      </c>
      <c r="F298" s="247" t="s">
        <v>648</v>
      </c>
      <c r="G298" s="245"/>
      <c r="H298" s="248">
        <v>0.36599999999999999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181</v>
      </c>
      <c r="AU298" s="254" t="s">
        <v>81</v>
      </c>
      <c r="AV298" s="14" t="s">
        <v>81</v>
      </c>
      <c r="AW298" s="14" t="s">
        <v>33</v>
      </c>
      <c r="AX298" s="14" t="s">
        <v>72</v>
      </c>
      <c r="AY298" s="254" t="s">
        <v>170</v>
      </c>
    </row>
    <row r="299" s="13" customFormat="1">
      <c r="A299" s="13"/>
      <c r="B299" s="233"/>
      <c r="C299" s="234"/>
      <c r="D299" s="235" t="s">
        <v>181</v>
      </c>
      <c r="E299" s="236" t="s">
        <v>19</v>
      </c>
      <c r="F299" s="237" t="s">
        <v>631</v>
      </c>
      <c r="G299" s="234"/>
      <c r="H299" s="236" t="s">
        <v>19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181</v>
      </c>
      <c r="AU299" s="243" t="s">
        <v>81</v>
      </c>
      <c r="AV299" s="13" t="s">
        <v>79</v>
      </c>
      <c r="AW299" s="13" t="s">
        <v>33</v>
      </c>
      <c r="AX299" s="13" t="s">
        <v>72</v>
      </c>
      <c r="AY299" s="243" t="s">
        <v>170</v>
      </c>
    </row>
    <row r="300" s="16" customFormat="1">
      <c r="A300" s="16"/>
      <c r="B300" s="266"/>
      <c r="C300" s="267"/>
      <c r="D300" s="235" t="s">
        <v>181</v>
      </c>
      <c r="E300" s="268" t="s">
        <v>19</v>
      </c>
      <c r="F300" s="269" t="s">
        <v>409</v>
      </c>
      <c r="G300" s="267"/>
      <c r="H300" s="270">
        <v>1.159</v>
      </c>
      <c r="I300" s="271"/>
      <c r="J300" s="267"/>
      <c r="K300" s="267"/>
      <c r="L300" s="272"/>
      <c r="M300" s="273"/>
      <c r="N300" s="274"/>
      <c r="O300" s="274"/>
      <c r="P300" s="274"/>
      <c r="Q300" s="274"/>
      <c r="R300" s="274"/>
      <c r="S300" s="274"/>
      <c r="T300" s="275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76" t="s">
        <v>181</v>
      </c>
      <c r="AU300" s="276" t="s">
        <v>81</v>
      </c>
      <c r="AV300" s="16" t="s">
        <v>194</v>
      </c>
      <c r="AW300" s="16" t="s">
        <v>33</v>
      </c>
      <c r="AX300" s="16" t="s">
        <v>72</v>
      </c>
      <c r="AY300" s="276" t="s">
        <v>170</v>
      </c>
    </row>
    <row r="301" s="15" customFormat="1">
      <c r="A301" s="15"/>
      <c r="B301" s="255"/>
      <c r="C301" s="256"/>
      <c r="D301" s="235" t="s">
        <v>181</v>
      </c>
      <c r="E301" s="257" t="s">
        <v>19</v>
      </c>
      <c r="F301" s="258" t="s">
        <v>187</v>
      </c>
      <c r="G301" s="256"/>
      <c r="H301" s="259">
        <v>2.883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5" t="s">
        <v>181</v>
      </c>
      <c r="AU301" s="265" t="s">
        <v>81</v>
      </c>
      <c r="AV301" s="15" t="s">
        <v>177</v>
      </c>
      <c r="AW301" s="15" t="s">
        <v>33</v>
      </c>
      <c r="AX301" s="15" t="s">
        <v>79</v>
      </c>
      <c r="AY301" s="265" t="s">
        <v>170</v>
      </c>
    </row>
    <row r="302" s="12" customFormat="1" ht="22.8" customHeight="1">
      <c r="A302" s="12"/>
      <c r="B302" s="199"/>
      <c r="C302" s="200"/>
      <c r="D302" s="201" t="s">
        <v>71</v>
      </c>
      <c r="E302" s="213" t="s">
        <v>177</v>
      </c>
      <c r="F302" s="213" t="s">
        <v>653</v>
      </c>
      <c r="G302" s="200"/>
      <c r="H302" s="200"/>
      <c r="I302" s="203"/>
      <c r="J302" s="214">
        <f>BK302</f>
        <v>0</v>
      </c>
      <c r="K302" s="200"/>
      <c r="L302" s="205"/>
      <c r="M302" s="206"/>
      <c r="N302" s="207"/>
      <c r="O302" s="207"/>
      <c r="P302" s="208">
        <f>SUM(P303:P336)</f>
        <v>0</v>
      </c>
      <c r="Q302" s="207"/>
      <c r="R302" s="208">
        <f>SUM(R303:R336)</f>
        <v>0.3982425</v>
      </c>
      <c r="S302" s="207"/>
      <c r="T302" s="209">
        <f>SUM(T303:T336)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0" t="s">
        <v>79</v>
      </c>
      <c r="AT302" s="211" t="s">
        <v>71</v>
      </c>
      <c r="AU302" s="211" t="s">
        <v>79</v>
      </c>
      <c r="AY302" s="210" t="s">
        <v>170</v>
      </c>
      <c r="BK302" s="212">
        <f>SUM(BK303:BK336)</f>
        <v>0</v>
      </c>
    </row>
    <row r="303" s="2" customFormat="1" ht="24.15" customHeight="1">
      <c r="A303" s="41"/>
      <c r="B303" s="42"/>
      <c r="C303" s="215" t="s">
        <v>276</v>
      </c>
      <c r="D303" s="215" t="s">
        <v>172</v>
      </c>
      <c r="E303" s="216" t="s">
        <v>654</v>
      </c>
      <c r="F303" s="217" t="s">
        <v>655</v>
      </c>
      <c r="G303" s="218" t="s">
        <v>299</v>
      </c>
      <c r="H303" s="219">
        <v>4</v>
      </c>
      <c r="I303" s="220"/>
      <c r="J303" s="221">
        <f>ROUND(I303*H303,2)</f>
        <v>0</v>
      </c>
      <c r="K303" s="217" t="s">
        <v>176</v>
      </c>
      <c r="L303" s="47"/>
      <c r="M303" s="222" t="s">
        <v>19</v>
      </c>
      <c r="N303" s="223" t="s">
        <v>43</v>
      </c>
      <c r="O303" s="87"/>
      <c r="P303" s="224">
        <f>O303*H303</f>
        <v>0</v>
      </c>
      <c r="Q303" s="224">
        <v>0.058999999999999997</v>
      </c>
      <c r="R303" s="224">
        <f>Q303*H303</f>
        <v>0.23599999999999999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177</v>
      </c>
      <c r="AT303" s="226" t="s">
        <v>172</v>
      </c>
      <c r="AU303" s="226" t="s">
        <v>81</v>
      </c>
      <c r="AY303" s="20" t="s">
        <v>170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79</v>
      </c>
      <c r="BK303" s="227">
        <f>ROUND(I303*H303,2)</f>
        <v>0</v>
      </c>
      <c r="BL303" s="20" t="s">
        <v>177</v>
      </c>
      <c r="BM303" s="226" t="s">
        <v>656</v>
      </c>
    </row>
    <row r="304" s="2" customFormat="1">
      <c r="A304" s="41"/>
      <c r="B304" s="42"/>
      <c r="C304" s="43"/>
      <c r="D304" s="228" t="s">
        <v>179</v>
      </c>
      <c r="E304" s="43"/>
      <c r="F304" s="229" t="s">
        <v>657</v>
      </c>
      <c r="G304" s="43"/>
      <c r="H304" s="43"/>
      <c r="I304" s="230"/>
      <c r="J304" s="43"/>
      <c r="K304" s="43"/>
      <c r="L304" s="47"/>
      <c r="M304" s="231"/>
      <c r="N304" s="232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179</v>
      </c>
      <c r="AU304" s="20" t="s">
        <v>81</v>
      </c>
    </row>
    <row r="305" s="13" customFormat="1">
      <c r="A305" s="13"/>
      <c r="B305" s="233"/>
      <c r="C305" s="234"/>
      <c r="D305" s="235" t="s">
        <v>181</v>
      </c>
      <c r="E305" s="236" t="s">
        <v>19</v>
      </c>
      <c r="F305" s="237" t="s">
        <v>658</v>
      </c>
      <c r="G305" s="234"/>
      <c r="H305" s="236" t="s">
        <v>19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181</v>
      </c>
      <c r="AU305" s="243" t="s">
        <v>81</v>
      </c>
      <c r="AV305" s="13" t="s">
        <v>79</v>
      </c>
      <c r="AW305" s="13" t="s">
        <v>33</v>
      </c>
      <c r="AX305" s="13" t="s">
        <v>72</v>
      </c>
      <c r="AY305" s="243" t="s">
        <v>170</v>
      </c>
    </row>
    <row r="306" s="13" customFormat="1">
      <c r="A306" s="13"/>
      <c r="B306" s="233"/>
      <c r="C306" s="234"/>
      <c r="D306" s="235" t="s">
        <v>181</v>
      </c>
      <c r="E306" s="236" t="s">
        <v>19</v>
      </c>
      <c r="F306" s="237" t="s">
        <v>659</v>
      </c>
      <c r="G306" s="234"/>
      <c r="H306" s="236" t="s">
        <v>19</v>
      </c>
      <c r="I306" s="238"/>
      <c r="J306" s="234"/>
      <c r="K306" s="234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181</v>
      </c>
      <c r="AU306" s="243" t="s">
        <v>81</v>
      </c>
      <c r="AV306" s="13" t="s">
        <v>79</v>
      </c>
      <c r="AW306" s="13" t="s">
        <v>33</v>
      </c>
      <c r="AX306" s="13" t="s">
        <v>72</v>
      </c>
      <c r="AY306" s="243" t="s">
        <v>170</v>
      </c>
    </row>
    <row r="307" s="13" customFormat="1">
      <c r="A307" s="13"/>
      <c r="B307" s="233"/>
      <c r="C307" s="234"/>
      <c r="D307" s="235" t="s">
        <v>181</v>
      </c>
      <c r="E307" s="236" t="s">
        <v>19</v>
      </c>
      <c r="F307" s="237" t="s">
        <v>660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181</v>
      </c>
      <c r="AU307" s="243" t="s">
        <v>81</v>
      </c>
      <c r="AV307" s="13" t="s">
        <v>79</v>
      </c>
      <c r="AW307" s="13" t="s">
        <v>33</v>
      </c>
      <c r="AX307" s="13" t="s">
        <v>72</v>
      </c>
      <c r="AY307" s="243" t="s">
        <v>170</v>
      </c>
    </row>
    <row r="308" s="14" customFormat="1">
      <c r="A308" s="14"/>
      <c r="B308" s="244"/>
      <c r="C308" s="245"/>
      <c r="D308" s="235" t="s">
        <v>181</v>
      </c>
      <c r="E308" s="246" t="s">
        <v>19</v>
      </c>
      <c r="F308" s="247" t="s">
        <v>81</v>
      </c>
      <c r="G308" s="245"/>
      <c r="H308" s="248">
        <v>2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181</v>
      </c>
      <c r="AU308" s="254" t="s">
        <v>81</v>
      </c>
      <c r="AV308" s="14" t="s">
        <v>81</v>
      </c>
      <c r="AW308" s="14" t="s">
        <v>33</v>
      </c>
      <c r="AX308" s="14" t="s">
        <v>72</v>
      </c>
      <c r="AY308" s="254" t="s">
        <v>170</v>
      </c>
    </row>
    <row r="309" s="13" customFormat="1">
      <c r="A309" s="13"/>
      <c r="B309" s="233"/>
      <c r="C309" s="234"/>
      <c r="D309" s="235" t="s">
        <v>181</v>
      </c>
      <c r="E309" s="236" t="s">
        <v>19</v>
      </c>
      <c r="F309" s="237" t="s">
        <v>661</v>
      </c>
      <c r="G309" s="234"/>
      <c r="H309" s="236" t="s">
        <v>19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181</v>
      </c>
      <c r="AU309" s="243" t="s">
        <v>81</v>
      </c>
      <c r="AV309" s="13" t="s">
        <v>79</v>
      </c>
      <c r="AW309" s="13" t="s">
        <v>33</v>
      </c>
      <c r="AX309" s="13" t="s">
        <v>72</v>
      </c>
      <c r="AY309" s="243" t="s">
        <v>170</v>
      </c>
    </row>
    <row r="310" s="13" customFormat="1">
      <c r="A310" s="13"/>
      <c r="B310" s="233"/>
      <c r="C310" s="234"/>
      <c r="D310" s="235" t="s">
        <v>181</v>
      </c>
      <c r="E310" s="236" t="s">
        <v>19</v>
      </c>
      <c r="F310" s="237" t="s">
        <v>662</v>
      </c>
      <c r="G310" s="234"/>
      <c r="H310" s="236" t="s">
        <v>19</v>
      </c>
      <c r="I310" s="238"/>
      <c r="J310" s="234"/>
      <c r="K310" s="234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181</v>
      </c>
      <c r="AU310" s="243" t="s">
        <v>81</v>
      </c>
      <c r="AV310" s="13" t="s">
        <v>79</v>
      </c>
      <c r="AW310" s="13" t="s">
        <v>33</v>
      </c>
      <c r="AX310" s="13" t="s">
        <v>72</v>
      </c>
      <c r="AY310" s="243" t="s">
        <v>170</v>
      </c>
    </row>
    <row r="311" s="13" customFormat="1">
      <c r="A311" s="13"/>
      <c r="B311" s="233"/>
      <c r="C311" s="234"/>
      <c r="D311" s="235" t="s">
        <v>181</v>
      </c>
      <c r="E311" s="236" t="s">
        <v>19</v>
      </c>
      <c r="F311" s="237" t="s">
        <v>659</v>
      </c>
      <c r="G311" s="234"/>
      <c r="H311" s="236" t="s">
        <v>19</v>
      </c>
      <c r="I311" s="238"/>
      <c r="J311" s="234"/>
      <c r="K311" s="234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181</v>
      </c>
      <c r="AU311" s="243" t="s">
        <v>81</v>
      </c>
      <c r="AV311" s="13" t="s">
        <v>79</v>
      </c>
      <c r="AW311" s="13" t="s">
        <v>33</v>
      </c>
      <c r="AX311" s="13" t="s">
        <v>72</v>
      </c>
      <c r="AY311" s="243" t="s">
        <v>170</v>
      </c>
    </row>
    <row r="312" s="13" customFormat="1">
      <c r="A312" s="13"/>
      <c r="B312" s="233"/>
      <c r="C312" s="234"/>
      <c r="D312" s="235" t="s">
        <v>181</v>
      </c>
      <c r="E312" s="236" t="s">
        <v>19</v>
      </c>
      <c r="F312" s="237" t="s">
        <v>663</v>
      </c>
      <c r="G312" s="234"/>
      <c r="H312" s="236" t="s">
        <v>19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181</v>
      </c>
      <c r="AU312" s="243" t="s">
        <v>81</v>
      </c>
      <c r="AV312" s="13" t="s">
        <v>79</v>
      </c>
      <c r="AW312" s="13" t="s">
        <v>33</v>
      </c>
      <c r="AX312" s="13" t="s">
        <v>72</v>
      </c>
      <c r="AY312" s="243" t="s">
        <v>170</v>
      </c>
    </row>
    <row r="313" s="14" customFormat="1">
      <c r="A313" s="14"/>
      <c r="B313" s="244"/>
      <c r="C313" s="245"/>
      <c r="D313" s="235" t="s">
        <v>181</v>
      </c>
      <c r="E313" s="246" t="s">
        <v>19</v>
      </c>
      <c r="F313" s="247" t="s">
        <v>81</v>
      </c>
      <c r="G313" s="245"/>
      <c r="H313" s="248">
        <v>2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181</v>
      </c>
      <c r="AU313" s="254" t="s">
        <v>81</v>
      </c>
      <c r="AV313" s="14" t="s">
        <v>81</v>
      </c>
      <c r="AW313" s="14" t="s">
        <v>33</v>
      </c>
      <c r="AX313" s="14" t="s">
        <v>72</v>
      </c>
      <c r="AY313" s="254" t="s">
        <v>170</v>
      </c>
    </row>
    <row r="314" s="13" customFormat="1">
      <c r="A314" s="13"/>
      <c r="B314" s="233"/>
      <c r="C314" s="234"/>
      <c r="D314" s="235" t="s">
        <v>181</v>
      </c>
      <c r="E314" s="236" t="s">
        <v>19</v>
      </c>
      <c r="F314" s="237" t="s">
        <v>664</v>
      </c>
      <c r="G314" s="234"/>
      <c r="H314" s="236" t="s">
        <v>19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181</v>
      </c>
      <c r="AU314" s="243" t="s">
        <v>81</v>
      </c>
      <c r="AV314" s="13" t="s">
        <v>79</v>
      </c>
      <c r="AW314" s="13" t="s">
        <v>33</v>
      </c>
      <c r="AX314" s="13" t="s">
        <v>72</v>
      </c>
      <c r="AY314" s="243" t="s">
        <v>170</v>
      </c>
    </row>
    <row r="315" s="15" customFormat="1">
      <c r="A315" s="15"/>
      <c r="B315" s="255"/>
      <c r="C315" s="256"/>
      <c r="D315" s="235" t="s">
        <v>181</v>
      </c>
      <c r="E315" s="257" t="s">
        <v>19</v>
      </c>
      <c r="F315" s="258" t="s">
        <v>187</v>
      </c>
      <c r="G315" s="256"/>
      <c r="H315" s="259">
        <v>4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5" t="s">
        <v>181</v>
      </c>
      <c r="AU315" s="265" t="s">
        <v>81</v>
      </c>
      <c r="AV315" s="15" t="s">
        <v>177</v>
      </c>
      <c r="AW315" s="15" t="s">
        <v>33</v>
      </c>
      <c r="AX315" s="15" t="s">
        <v>79</v>
      </c>
      <c r="AY315" s="265" t="s">
        <v>170</v>
      </c>
    </row>
    <row r="316" s="2" customFormat="1" ht="24.15" customHeight="1">
      <c r="A316" s="41"/>
      <c r="B316" s="42"/>
      <c r="C316" s="215" t="s">
        <v>285</v>
      </c>
      <c r="D316" s="215" t="s">
        <v>172</v>
      </c>
      <c r="E316" s="216" t="s">
        <v>665</v>
      </c>
      <c r="F316" s="217" t="s">
        <v>666</v>
      </c>
      <c r="G316" s="218" t="s">
        <v>288</v>
      </c>
      <c r="H316" s="219">
        <v>1.45</v>
      </c>
      <c r="I316" s="220"/>
      <c r="J316" s="221">
        <f>ROUND(I316*H316,2)</f>
        <v>0</v>
      </c>
      <c r="K316" s="217" t="s">
        <v>176</v>
      </c>
      <c r="L316" s="47"/>
      <c r="M316" s="222" t="s">
        <v>19</v>
      </c>
      <c r="N316" s="223" t="s">
        <v>43</v>
      </c>
      <c r="O316" s="87"/>
      <c r="P316" s="224">
        <f>O316*H316</f>
        <v>0</v>
      </c>
      <c r="Q316" s="224">
        <v>0.03465</v>
      </c>
      <c r="R316" s="224">
        <f>Q316*H316</f>
        <v>0.050242499999999995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177</v>
      </c>
      <c r="AT316" s="226" t="s">
        <v>172</v>
      </c>
      <c r="AU316" s="226" t="s">
        <v>81</v>
      </c>
      <c r="AY316" s="20" t="s">
        <v>170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79</v>
      </c>
      <c r="BK316" s="227">
        <f>ROUND(I316*H316,2)</f>
        <v>0</v>
      </c>
      <c r="BL316" s="20" t="s">
        <v>177</v>
      </c>
      <c r="BM316" s="226" t="s">
        <v>667</v>
      </c>
    </row>
    <row r="317" s="2" customFormat="1">
      <c r="A317" s="41"/>
      <c r="B317" s="42"/>
      <c r="C317" s="43"/>
      <c r="D317" s="228" t="s">
        <v>179</v>
      </c>
      <c r="E317" s="43"/>
      <c r="F317" s="229" t="s">
        <v>668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179</v>
      </c>
      <c r="AU317" s="20" t="s">
        <v>81</v>
      </c>
    </row>
    <row r="318" s="13" customFormat="1">
      <c r="A318" s="13"/>
      <c r="B318" s="233"/>
      <c r="C318" s="234"/>
      <c r="D318" s="235" t="s">
        <v>181</v>
      </c>
      <c r="E318" s="236" t="s">
        <v>19</v>
      </c>
      <c r="F318" s="237" t="s">
        <v>669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181</v>
      </c>
      <c r="AU318" s="243" t="s">
        <v>81</v>
      </c>
      <c r="AV318" s="13" t="s">
        <v>79</v>
      </c>
      <c r="AW318" s="13" t="s">
        <v>33</v>
      </c>
      <c r="AX318" s="13" t="s">
        <v>72</v>
      </c>
      <c r="AY318" s="243" t="s">
        <v>170</v>
      </c>
    </row>
    <row r="319" s="13" customFormat="1">
      <c r="A319" s="13"/>
      <c r="B319" s="233"/>
      <c r="C319" s="234"/>
      <c r="D319" s="235" t="s">
        <v>181</v>
      </c>
      <c r="E319" s="236" t="s">
        <v>19</v>
      </c>
      <c r="F319" s="237" t="s">
        <v>670</v>
      </c>
      <c r="G319" s="234"/>
      <c r="H319" s="236" t="s">
        <v>19</v>
      </c>
      <c r="I319" s="238"/>
      <c r="J319" s="234"/>
      <c r="K319" s="234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181</v>
      </c>
      <c r="AU319" s="243" t="s">
        <v>81</v>
      </c>
      <c r="AV319" s="13" t="s">
        <v>79</v>
      </c>
      <c r="AW319" s="13" t="s">
        <v>33</v>
      </c>
      <c r="AX319" s="13" t="s">
        <v>72</v>
      </c>
      <c r="AY319" s="243" t="s">
        <v>170</v>
      </c>
    </row>
    <row r="320" s="13" customFormat="1">
      <c r="A320" s="13"/>
      <c r="B320" s="233"/>
      <c r="C320" s="234"/>
      <c r="D320" s="235" t="s">
        <v>181</v>
      </c>
      <c r="E320" s="236" t="s">
        <v>19</v>
      </c>
      <c r="F320" s="237" t="s">
        <v>671</v>
      </c>
      <c r="G320" s="234"/>
      <c r="H320" s="236" t="s">
        <v>19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181</v>
      </c>
      <c r="AU320" s="243" t="s">
        <v>81</v>
      </c>
      <c r="AV320" s="13" t="s">
        <v>79</v>
      </c>
      <c r="AW320" s="13" t="s">
        <v>33</v>
      </c>
      <c r="AX320" s="13" t="s">
        <v>72</v>
      </c>
      <c r="AY320" s="243" t="s">
        <v>170</v>
      </c>
    </row>
    <row r="321" s="14" customFormat="1">
      <c r="A321" s="14"/>
      <c r="B321" s="244"/>
      <c r="C321" s="245"/>
      <c r="D321" s="235" t="s">
        <v>181</v>
      </c>
      <c r="E321" s="246" t="s">
        <v>19</v>
      </c>
      <c r="F321" s="247" t="s">
        <v>672</v>
      </c>
      <c r="G321" s="245"/>
      <c r="H321" s="248">
        <v>1.45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181</v>
      </c>
      <c r="AU321" s="254" t="s">
        <v>81</v>
      </c>
      <c r="AV321" s="14" t="s">
        <v>81</v>
      </c>
      <c r="AW321" s="14" t="s">
        <v>33</v>
      </c>
      <c r="AX321" s="14" t="s">
        <v>72</v>
      </c>
      <c r="AY321" s="254" t="s">
        <v>170</v>
      </c>
    </row>
    <row r="322" s="15" customFormat="1">
      <c r="A322" s="15"/>
      <c r="B322" s="255"/>
      <c r="C322" s="256"/>
      <c r="D322" s="235" t="s">
        <v>181</v>
      </c>
      <c r="E322" s="257" t="s">
        <v>19</v>
      </c>
      <c r="F322" s="258" t="s">
        <v>187</v>
      </c>
      <c r="G322" s="256"/>
      <c r="H322" s="259">
        <v>1.45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5" t="s">
        <v>181</v>
      </c>
      <c r="AU322" s="265" t="s">
        <v>81</v>
      </c>
      <c r="AV322" s="15" t="s">
        <v>177</v>
      </c>
      <c r="AW322" s="15" t="s">
        <v>33</v>
      </c>
      <c r="AX322" s="15" t="s">
        <v>79</v>
      </c>
      <c r="AY322" s="265" t="s">
        <v>170</v>
      </c>
    </row>
    <row r="323" s="2" customFormat="1" ht="16.5" customHeight="1">
      <c r="A323" s="41"/>
      <c r="B323" s="42"/>
      <c r="C323" s="281" t="s">
        <v>188</v>
      </c>
      <c r="D323" s="281" t="s">
        <v>559</v>
      </c>
      <c r="E323" s="282" t="s">
        <v>673</v>
      </c>
      <c r="F323" s="283" t="s">
        <v>674</v>
      </c>
      <c r="G323" s="284" t="s">
        <v>299</v>
      </c>
      <c r="H323" s="285">
        <v>1</v>
      </c>
      <c r="I323" s="286"/>
      <c r="J323" s="287">
        <f>ROUND(I323*H323,2)</f>
        <v>0</v>
      </c>
      <c r="K323" s="283" t="s">
        <v>176</v>
      </c>
      <c r="L323" s="288"/>
      <c r="M323" s="289" t="s">
        <v>19</v>
      </c>
      <c r="N323" s="290" t="s">
        <v>43</v>
      </c>
      <c r="O323" s="87"/>
      <c r="P323" s="224">
        <f>O323*H323</f>
        <v>0</v>
      </c>
      <c r="Q323" s="224">
        <v>0.112</v>
      </c>
      <c r="R323" s="224">
        <f>Q323*H323</f>
        <v>0.112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223</v>
      </c>
      <c r="AT323" s="226" t="s">
        <v>559</v>
      </c>
      <c r="AU323" s="226" t="s">
        <v>81</v>
      </c>
      <c r="AY323" s="20" t="s">
        <v>170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79</v>
      </c>
      <c r="BK323" s="227">
        <f>ROUND(I323*H323,2)</f>
        <v>0</v>
      </c>
      <c r="BL323" s="20" t="s">
        <v>177</v>
      </c>
      <c r="BM323" s="226" t="s">
        <v>675</v>
      </c>
    </row>
    <row r="324" s="13" customFormat="1">
      <c r="A324" s="13"/>
      <c r="B324" s="233"/>
      <c r="C324" s="234"/>
      <c r="D324" s="235" t="s">
        <v>181</v>
      </c>
      <c r="E324" s="236" t="s">
        <v>19</v>
      </c>
      <c r="F324" s="237" t="s">
        <v>669</v>
      </c>
      <c r="G324" s="234"/>
      <c r="H324" s="236" t="s">
        <v>19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181</v>
      </c>
      <c r="AU324" s="243" t="s">
        <v>81</v>
      </c>
      <c r="AV324" s="13" t="s">
        <v>79</v>
      </c>
      <c r="AW324" s="13" t="s">
        <v>33</v>
      </c>
      <c r="AX324" s="13" t="s">
        <v>72</v>
      </c>
      <c r="AY324" s="243" t="s">
        <v>170</v>
      </c>
    </row>
    <row r="325" s="13" customFormat="1">
      <c r="A325" s="13"/>
      <c r="B325" s="233"/>
      <c r="C325" s="234"/>
      <c r="D325" s="235" t="s">
        <v>181</v>
      </c>
      <c r="E325" s="236" t="s">
        <v>19</v>
      </c>
      <c r="F325" s="237" t="s">
        <v>670</v>
      </c>
      <c r="G325" s="234"/>
      <c r="H325" s="236" t="s">
        <v>19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181</v>
      </c>
      <c r="AU325" s="243" t="s">
        <v>81</v>
      </c>
      <c r="AV325" s="13" t="s">
        <v>79</v>
      </c>
      <c r="AW325" s="13" t="s">
        <v>33</v>
      </c>
      <c r="AX325" s="13" t="s">
        <v>72</v>
      </c>
      <c r="AY325" s="243" t="s">
        <v>170</v>
      </c>
    </row>
    <row r="326" s="13" customFormat="1">
      <c r="A326" s="13"/>
      <c r="B326" s="233"/>
      <c r="C326" s="234"/>
      <c r="D326" s="235" t="s">
        <v>181</v>
      </c>
      <c r="E326" s="236" t="s">
        <v>19</v>
      </c>
      <c r="F326" s="237" t="s">
        <v>671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181</v>
      </c>
      <c r="AU326" s="243" t="s">
        <v>81</v>
      </c>
      <c r="AV326" s="13" t="s">
        <v>79</v>
      </c>
      <c r="AW326" s="13" t="s">
        <v>33</v>
      </c>
      <c r="AX326" s="13" t="s">
        <v>72</v>
      </c>
      <c r="AY326" s="243" t="s">
        <v>170</v>
      </c>
    </row>
    <row r="327" s="13" customFormat="1">
      <c r="A327" s="13"/>
      <c r="B327" s="233"/>
      <c r="C327" s="234"/>
      <c r="D327" s="235" t="s">
        <v>181</v>
      </c>
      <c r="E327" s="236" t="s">
        <v>19</v>
      </c>
      <c r="F327" s="237" t="s">
        <v>676</v>
      </c>
      <c r="G327" s="234"/>
      <c r="H327" s="236" t="s">
        <v>19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181</v>
      </c>
      <c r="AU327" s="243" t="s">
        <v>81</v>
      </c>
      <c r="AV327" s="13" t="s">
        <v>79</v>
      </c>
      <c r="AW327" s="13" t="s">
        <v>33</v>
      </c>
      <c r="AX327" s="13" t="s">
        <v>72</v>
      </c>
      <c r="AY327" s="243" t="s">
        <v>170</v>
      </c>
    </row>
    <row r="328" s="14" customFormat="1">
      <c r="A328" s="14"/>
      <c r="B328" s="244"/>
      <c r="C328" s="245"/>
      <c r="D328" s="235" t="s">
        <v>181</v>
      </c>
      <c r="E328" s="246" t="s">
        <v>19</v>
      </c>
      <c r="F328" s="247" t="s">
        <v>79</v>
      </c>
      <c r="G328" s="245"/>
      <c r="H328" s="248">
        <v>1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181</v>
      </c>
      <c r="AU328" s="254" t="s">
        <v>81</v>
      </c>
      <c r="AV328" s="14" t="s">
        <v>81</v>
      </c>
      <c r="AW328" s="14" t="s">
        <v>33</v>
      </c>
      <c r="AX328" s="14" t="s">
        <v>72</v>
      </c>
      <c r="AY328" s="254" t="s">
        <v>170</v>
      </c>
    </row>
    <row r="329" s="15" customFormat="1">
      <c r="A329" s="15"/>
      <c r="B329" s="255"/>
      <c r="C329" s="256"/>
      <c r="D329" s="235" t="s">
        <v>181</v>
      </c>
      <c r="E329" s="257" t="s">
        <v>19</v>
      </c>
      <c r="F329" s="258" t="s">
        <v>187</v>
      </c>
      <c r="G329" s="256"/>
      <c r="H329" s="259">
        <v>1</v>
      </c>
      <c r="I329" s="260"/>
      <c r="J329" s="256"/>
      <c r="K329" s="256"/>
      <c r="L329" s="261"/>
      <c r="M329" s="262"/>
      <c r="N329" s="263"/>
      <c r="O329" s="263"/>
      <c r="P329" s="263"/>
      <c r="Q329" s="263"/>
      <c r="R329" s="263"/>
      <c r="S329" s="263"/>
      <c r="T329" s="264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5" t="s">
        <v>181</v>
      </c>
      <c r="AU329" s="265" t="s">
        <v>81</v>
      </c>
      <c r="AV329" s="15" t="s">
        <v>177</v>
      </c>
      <c r="AW329" s="15" t="s">
        <v>33</v>
      </c>
      <c r="AX329" s="15" t="s">
        <v>79</v>
      </c>
      <c r="AY329" s="265" t="s">
        <v>170</v>
      </c>
    </row>
    <row r="330" s="2" customFormat="1" ht="16.5" customHeight="1">
      <c r="A330" s="41"/>
      <c r="B330" s="42"/>
      <c r="C330" s="215" t="s">
        <v>214</v>
      </c>
      <c r="D330" s="215" t="s">
        <v>172</v>
      </c>
      <c r="E330" s="216" t="s">
        <v>677</v>
      </c>
      <c r="F330" s="217" t="s">
        <v>678</v>
      </c>
      <c r="G330" s="218" t="s">
        <v>175</v>
      </c>
      <c r="H330" s="219">
        <v>0.68799999999999994</v>
      </c>
      <c r="I330" s="220"/>
      <c r="J330" s="221">
        <f>ROUND(I330*H330,2)</f>
        <v>0</v>
      </c>
      <c r="K330" s="217" t="s">
        <v>176</v>
      </c>
      <c r="L330" s="47"/>
      <c r="M330" s="222" t="s">
        <v>19</v>
      </c>
      <c r="N330" s="223" t="s">
        <v>43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177</v>
      </c>
      <c r="AT330" s="226" t="s">
        <v>172</v>
      </c>
      <c r="AU330" s="226" t="s">
        <v>81</v>
      </c>
      <c r="AY330" s="20" t="s">
        <v>170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79</v>
      </c>
      <c r="BK330" s="227">
        <f>ROUND(I330*H330,2)</f>
        <v>0</v>
      </c>
      <c r="BL330" s="20" t="s">
        <v>177</v>
      </c>
      <c r="BM330" s="226" t="s">
        <v>679</v>
      </c>
    </row>
    <row r="331" s="2" customFormat="1">
      <c r="A331" s="41"/>
      <c r="B331" s="42"/>
      <c r="C331" s="43"/>
      <c r="D331" s="228" t="s">
        <v>179</v>
      </c>
      <c r="E331" s="43"/>
      <c r="F331" s="229" t="s">
        <v>680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179</v>
      </c>
      <c r="AU331" s="20" t="s">
        <v>81</v>
      </c>
    </row>
    <row r="332" s="13" customFormat="1">
      <c r="A332" s="13"/>
      <c r="B332" s="233"/>
      <c r="C332" s="234"/>
      <c r="D332" s="235" t="s">
        <v>181</v>
      </c>
      <c r="E332" s="236" t="s">
        <v>19</v>
      </c>
      <c r="F332" s="237" t="s">
        <v>548</v>
      </c>
      <c r="G332" s="234"/>
      <c r="H332" s="236" t="s">
        <v>19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181</v>
      </c>
      <c r="AU332" s="243" t="s">
        <v>81</v>
      </c>
      <c r="AV332" s="13" t="s">
        <v>79</v>
      </c>
      <c r="AW332" s="13" t="s">
        <v>33</v>
      </c>
      <c r="AX332" s="13" t="s">
        <v>72</v>
      </c>
      <c r="AY332" s="243" t="s">
        <v>170</v>
      </c>
    </row>
    <row r="333" s="13" customFormat="1">
      <c r="A333" s="13"/>
      <c r="B333" s="233"/>
      <c r="C333" s="234"/>
      <c r="D333" s="235" t="s">
        <v>181</v>
      </c>
      <c r="E333" s="236" t="s">
        <v>19</v>
      </c>
      <c r="F333" s="237" t="s">
        <v>557</v>
      </c>
      <c r="G333" s="234"/>
      <c r="H333" s="236" t="s">
        <v>19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181</v>
      </c>
      <c r="AU333" s="243" t="s">
        <v>81</v>
      </c>
      <c r="AV333" s="13" t="s">
        <v>79</v>
      </c>
      <c r="AW333" s="13" t="s">
        <v>33</v>
      </c>
      <c r="AX333" s="13" t="s">
        <v>72</v>
      </c>
      <c r="AY333" s="243" t="s">
        <v>170</v>
      </c>
    </row>
    <row r="334" s="13" customFormat="1">
      <c r="A334" s="13"/>
      <c r="B334" s="233"/>
      <c r="C334" s="234"/>
      <c r="D334" s="235" t="s">
        <v>181</v>
      </c>
      <c r="E334" s="236" t="s">
        <v>19</v>
      </c>
      <c r="F334" s="237" t="s">
        <v>563</v>
      </c>
      <c r="G334" s="234"/>
      <c r="H334" s="236" t="s">
        <v>19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181</v>
      </c>
      <c r="AU334" s="243" t="s">
        <v>81</v>
      </c>
      <c r="AV334" s="13" t="s">
        <v>79</v>
      </c>
      <c r="AW334" s="13" t="s">
        <v>33</v>
      </c>
      <c r="AX334" s="13" t="s">
        <v>72</v>
      </c>
      <c r="AY334" s="243" t="s">
        <v>170</v>
      </c>
    </row>
    <row r="335" s="14" customFormat="1">
      <c r="A335" s="14"/>
      <c r="B335" s="244"/>
      <c r="C335" s="245"/>
      <c r="D335" s="235" t="s">
        <v>181</v>
      </c>
      <c r="E335" s="246" t="s">
        <v>19</v>
      </c>
      <c r="F335" s="247" t="s">
        <v>681</v>
      </c>
      <c r="G335" s="245"/>
      <c r="H335" s="248">
        <v>0.68799999999999994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181</v>
      </c>
      <c r="AU335" s="254" t="s">
        <v>81</v>
      </c>
      <c r="AV335" s="14" t="s">
        <v>81</v>
      </c>
      <c r="AW335" s="14" t="s">
        <v>33</v>
      </c>
      <c r="AX335" s="14" t="s">
        <v>72</v>
      </c>
      <c r="AY335" s="254" t="s">
        <v>170</v>
      </c>
    </row>
    <row r="336" s="15" customFormat="1">
      <c r="A336" s="15"/>
      <c r="B336" s="255"/>
      <c r="C336" s="256"/>
      <c r="D336" s="235" t="s">
        <v>181</v>
      </c>
      <c r="E336" s="257" t="s">
        <v>19</v>
      </c>
      <c r="F336" s="258" t="s">
        <v>187</v>
      </c>
      <c r="G336" s="256"/>
      <c r="H336" s="259">
        <v>0.68799999999999994</v>
      </c>
      <c r="I336" s="260"/>
      <c r="J336" s="256"/>
      <c r="K336" s="256"/>
      <c r="L336" s="261"/>
      <c r="M336" s="262"/>
      <c r="N336" s="263"/>
      <c r="O336" s="263"/>
      <c r="P336" s="263"/>
      <c r="Q336" s="263"/>
      <c r="R336" s="263"/>
      <c r="S336" s="263"/>
      <c r="T336" s="264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5" t="s">
        <v>181</v>
      </c>
      <c r="AU336" s="265" t="s">
        <v>81</v>
      </c>
      <c r="AV336" s="15" t="s">
        <v>177</v>
      </c>
      <c r="AW336" s="15" t="s">
        <v>33</v>
      </c>
      <c r="AX336" s="15" t="s">
        <v>79</v>
      </c>
      <c r="AY336" s="265" t="s">
        <v>170</v>
      </c>
    </row>
    <row r="337" s="12" customFormat="1" ht="22.8" customHeight="1">
      <c r="A337" s="12"/>
      <c r="B337" s="199"/>
      <c r="C337" s="200"/>
      <c r="D337" s="201" t="s">
        <v>71</v>
      </c>
      <c r="E337" s="213" t="s">
        <v>682</v>
      </c>
      <c r="F337" s="213" t="s">
        <v>683</v>
      </c>
      <c r="G337" s="200"/>
      <c r="H337" s="200"/>
      <c r="I337" s="203"/>
      <c r="J337" s="214">
        <f>BK337</f>
        <v>0</v>
      </c>
      <c r="K337" s="200"/>
      <c r="L337" s="205"/>
      <c r="M337" s="206"/>
      <c r="N337" s="207"/>
      <c r="O337" s="207"/>
      <c r="P337" s="208">
        <f>SUM(P338:P363)</f>
        <v>0</v>
      </c>
      <c r="Q337" s="207"/>
      <c r="R337" s="208">
        <f>SUM(R338:R363)</f>
        <v>4.1124689999999999</v>
      </c>
      <c r="S337" s="207"/>
      <c r="T337" s="209">
        <f>SUM(T338:T363)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0" t="s">
        <v>79</v>
      </c>
      <c r="AT337" s="211" t="s">
        <v>71</v>
      </c>
      <c r="AU337" s="211" t="s">
        <v>79</v>
      </c>
      <c r="AY337" s="210" t="s">
        <v>170</v>
      </c>
      <c r="BK337" s="212">
        <f>SUM(BK338:BK363)</f>
        <v>0</v>
      </c>
    </row>
    <row r="338" s="2" customFormat="1" ht="24.15" customHeight="1">
      <c r="A338" s="41"/>
      <c r="B338" s="42"/>
      <c r="C338" s="215" t="s">
        <v>310</v>
      </c>
      <c r="D338" s="215" t="s">
        <v>172</v>
      </c>
      <c r="E338" s="216" t="s">
        <v>684</v>
      </c>
      <c r="F338" s="217" t="s">
        <v>685</v>
      </c>
      <c r="G338" s="218" t="s">
        <v>233</v>
      </c>
      <c r="H338" s="219">
        <v>125.925</v>
      </c>
      <c r="I338" s="220"/>
      <c r="J338" s="221">
        <f>ROUND(I338*H338,2)</f>
        <v>0</v>
      </c>
      <c r="K338" s="217" t="s">
        <v>176</v>
      </c>
      <c r="L338" s="47"/>
      <c r="M338" s="222" t="s">
        <v>19</v>
      </c>
      <c r="N338" s="223" t="s">
        <v>43</v>
      </c>
      <c r="O338" s="87"/>
      <c r="P338" s="224">
        <f>O338*H338</f>
        <v>0</v>
      </c>
      <c r="Q338" s="224">
        <v>0.010200000000000001</v>
      </c>
      <c r="R338" s="224">
        <f>Q338*H338</f>
        <v>1.284435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177</v>
      </c>
      <c r="AT338" s="226" t="s">
        <v>172</v>
      </c>
      <c r="AU338" s="226" t="s">
        <v>81</v>
      </c>
      <c r="AY338" s="20" t="s">
        <v>170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79</v>
      </c>
      <c r="BK338" s="227">
        <f>ROUND(I338*H338,2)</f>
        <v>0</v>
      </c>
      <c r="BL338" s="20" t="s">
        <v>177</v>
      </c>
      <c r="BM338" s="226" t="s">
        <v>686</v>
      </c>
    </row>
    <row r="339" s="2" customFormat="1">
      <c r="A339" s="41"/>
      <c r="B339" s="42"/>
      <c r="C339" s="43"/>
      <c r="D339" s="228" t="s">
        <v>179</v>
      </c>
      <c r="E339" s="43"/>
      <c r="F339" s="229" t="s">
        <v>687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179</v>
      </c>
      <c r="AU339" s="20" t="s">
        <v>81</v>
      </c>
    </row>
    <row r="340" s="13" customFormat="1">
      <c r="A340" s="13"/>
      <c r="B340" s="233"/>
      <c r="C340" s="234"/>
      <c r="D340" s="235" t="s">
        <v>181</v>
      </c>
      <c r="E340" s="236" t="s">
        <v>19</v>
      </c>
      <c r="F340" s="237" t="s">
        <v>688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181</v>
      </c>
      <c r="AU340" s="243" t="s">
        <v>81</v>
      </c>
      <c r="AV340" s="13" t="s">
        <v>79</v>
      </c>
      <c r="AW340" s="13" t="s">
        <v>33</v>
      </c>
      <c r="AX340" s="13" t="s">
        <v>72</v>
      </c>
      <c r="AY340" s="243" t="s">
        <v>170</v>
      </c>
    </row>
    <row r="341" s="13" customFormat="1">
      <c r="A341" s="13"/>
      <c r="B341" s="233"/>
      <c r="C341" s="234"/>
      <c r="D341" s="235" t="s">
        <v>181</v>
      </c>
      <c r="E341" s="236" t="s">
        <v>19</v>
      </c>
      <c r="F341" s="237" t="s">
        <v>689</v>
      </c>
      <c r="G341" s="234"/>
      <c r="H341" s="236" t="s">
        <v>19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181</v>
      </c>
      <c r="AU341" s="243" t="s">
        <v>81</v>
      </c>
      <c r="AV341" s="13" t="s">
        <v>79</v>
      </c>
      <c r="AW341" s="13" t="s">
        <v>33</v>
      </c>
      <c r="AX341" s="13" t="s">
        <v>72</v>
      </c>
      <c r="AY341" s="243" t="s">
        <v>170</v>
      </c>
    </row>
    <row r="342" s="13" customFormat="1">
      <c r="A342" s="13"/>
      <c r="B342" s="233"/>
      <c r="C342" s="234"/>
      <c r="D342" s="235" t="s">
        <v>181</v>
      </c>
      <c r="E342" s="236" t="s">
        <v>19</v>
      </c>
      <c r="F342" s="237" t="s">
        <v>690</v>
      </c>
      <c r="G342" s="234"/>
      <c r="H342" s="236" t="s">
        <v>19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181</v>
      </c>
      <c r="AU342" s="243" t="s">
        <v>81</v>
      </c>
      <c r="AV342" s="13" t="s">
        <v>79</v>
      </c>
      <c r="AW342" s="13" t="s">
        <v>33</v>
      </c>
      <c r="AX342" s="13" t="s">
        <v>72</v>
      </c>
      <c r="AY342" s="243" t="s">
        <v>170</v>
      </c>
    </row>
    <row r="343" s="14" customFormat="1">
      <c r="A343" s="14"/>
      <c r="B343" s="244"/>
      <c r="C343" s="245"/>
      <c r="D343" s="235" t="s">
        <v>181</v>
      </c>
      <c r="E343" s="246" t="s">
        <v>19</v>
      </c>
      <c r="F343" s="247" t="s">
        <v>691</v>
      </c>
      <c r="G343" s="245"/>
      <c r="H343" s="248">
        <v>14.175000000000001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181</v>
      </c>
      <c r="AU343" s="254" t="s">
        <v>81</v>
      </c>
      <c r="AV343" s="14" t="s">
        <v>81</v>
      </c>
      <c r="AW343" s="14" t="s">
        <v>33</v>
      </c>
      <c r="AX343" s="14" t="s">
        <v>72</v>
      </c>
      <c r="AY343" s="254" t="s">
        <v>170</v>
      </c>
    </row>
    <row r="344" s="13" customFormat="1">
      <c r="A344" s="13"/>
      <c r="B344" s="233"/>
      <c r="C344" s="234"/>
      <c r="D344" s="235" t="s">
        <v>181</v>
      </c>
      <c r="E344" s="236" t="s">
        <v>19</v>
      </c>
      <c r="F344" s="237" t="s">
        <v>408</v>
      </c>
      <c r="G344" s="234"/>
      <c r="H344" s="236" t="s">
        <v>19</v>
      </c>
      <c r="I344" s="238"/>
      <c r="J344" s="234"/>
      <c r="K344" s="234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181</v>
      </c>
      <c r="AU344" s="243" t="s">
        <v>81</v>
      </c>
      <c r="AV344" s="13" t="s">
        <v>79</v>
      </c>
      <c r="AW344" s="13" t="s">
        <v>33</v>
      </c>
      <c r="AX344" s="13" t="s">
        <v>72</v>
      </c>
      <c r="AY344" s="243" t="s">
        <v>170</v>
      </c>
    </row>
    <row r="345" s="13" customFormat="1">
      <c r="A345" s="13"/>
      <c r="B345" s="233"/>
      <c r="C345" s="234"/>
      <c r="D345" s="235" t="s">
        <v>181</v>
      </c>
      <c r="E345" s="236" t="s">
        <v>19</v>
      </c>
      <c r="F345" s="237" t="s">
        <v>692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181</v>
      </c>
      <c r="AU345" s="243" t="s">
        <v>81</v>
      </c>
      <c r="AV345" s="13" t="s">
        <v>79</v>
      </c>
      <c r="AW345" s="13" t="s">
        <v>33</v>
      </c>
      <c r="AX345" s="13" t="s">
        <v>72</v>
      </c>
      <c r="AY345" s="243" t="s">
        <v>170</v>
      </c>
    </row>
    <row r="346" s="13" customFormat="1">
      <c r="A346" s="13"/>
      <c r="B346" s="233"/>
      <c r="C346" s="234"/>
      <c r="D346" s="235" t="s">
        <v>181</v>
      </c>
      <c r="E346" s="236" t="s">
        <v>19</v>
      </c>
      <c r="F346" s="237" t="s">
        <v>689</v>
      </c>
      <c r="G346" s="234"/>
      <c r="H346" s="236" t="s">
        <v>19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181</v>
      </c>
      <c r="AU346" s="243" t="s">
        <v>81</v>
      </c>
      <c r="AV346" s="13" t="s">
        <v>79</v>
      </c>
      <c r="AW346" s="13" t="s">
        <v>33</v>
      </c>
      <c r="AX346" s="13" t="s">
        <v>72</v>
      </c>
      <c r="AY346" s="243" t="s">
        <v>170</v>
      </c>
    </row>
    <row r="347" s="13" customFormat="1">
      <c r="A347" s="13"/>
      <c r="B347" s="233"/>
      <c r="C347" s="234"/>
      <c r="D347" s="235" t="s">
        <v>181</v>
      </c>
      <c r="E347" s="236" t="s">
        <v>19</v>
      </c>
      <c r="F347" s="237" t="s">
        <v>690</v>
      </c>
      <c r="G347" s="234"/>
      <c r="H347" s="236" t="s">
        <v>19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181</v>
      </c>
      <c r="AU347" s="243" t="s">
        <v>81</v>
      </c>
      <c r="AV347" s="13" t="s">
        <v>79</v>
      </c>
      <c r="AW347" s="13" t="s">
        <v>33</v>
      </c>
      <c r="AX347" s="13" t="s">
        <v>72</v>
      </c>
      <c r="AY347" s="243" t="s">
        <v>170</v>
      </c>
    </row>
    <row r="348" s="14" customFormat="1">
      <c r="A348" s="14"/>
      <c r="B348" s="244"/>
      <c r="C348" s="245"/>
      <c r="D348" s="235" t="s">
        <v>181</v>
      </c>
      <c r="E348" s="246" t="s">
        <v>19</v>
      </c>
      <c r="F348" s="247" t="s">
        <v>517</v>
      </c>
      <c r="G348" s="245"/>
      <c r="H348" s="248">
        <v>111.75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181</v>
      </c>
      <c r="AU348" s="254" t="s">
        <v>81</v>
      </c>
      <c r="AV348" s="14" t="s">
        <v>81</v>
      </c>
      <c r="AW348" s="14" t="s">
        <v>33</v>
      </c>
      <c r="AX348" s="14" t="s">
        <v>72</v>
      </c>
      <c r="AY348" s="254" t="s">
        <v>170</v>
      </c>
    </row>
    <row r="349" s="13" customFormat="1">
      <c r="A349" s="13"/>
      <c r="B349" s="233"/>
      <c r="C349" s="234"/>
      <c r="D349" s="235" t="s">
        <v>181</v>
      </c>
      <c r="E349" s="236" t="s">
        <v>19</v>
      </c>
      <c r="F349" s="237" t="s">
        <v>237</v>
      </c>
      <c r="G349" s="234"/>
      <c r="H349" s="236" t="s">
        <v>19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181</v>
      </c>
      <c r="AU349" s="243" t="s">
        <v>81</v>
      </c>
      <c r="AV349" s="13" t="s">
        <v>79</v>
      </c>
      <c r="AW349" s="13" t="s">
        <v>33</v>
      </c>
      <c r="AX349" s="13" t="s">
        <v>72</v>
      </c>
      <c r="AY349" s="243" t="s">
        <v>170</v>
      </c>
    </row>
    <row r="350" s="15" customFormat="1">
      <c r="A350" s="15"/>
      <c r="B350" s="255"/>
      <c r="C350" s="256"/>
      <c r="D350" s="235" t="s">
        <v>181</v>
      </c>
      <c r="E350" s="257" t="s">
        <v>19</v>
      </c>
      <c r="F350" s="258" t="s">
        <v>187</v>
      </c>
      <c r="G350" s="256"/>
      <c r="H350" s="259">
        <v>125.925</v>
      </c>
      <c r="I350" s="260"/>
      <c r="J350" s="256"/>
      <c r="K350" s="256"/>
      <c r="L350" s="261"/>
      <c r="M350" s="262"/>
      <c r="N350" s="263"/>
      <c r="O350" s="263"/>
      <c r="P350" s="263"/>
      <c r="Q350" s="263"/>
      <c r="R350" s="263"/>
      <c r="S350" s="263"/>
      <c r="T350" s="264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5" t="s">
        <v>181</v>
      </c>
      <c r="AU350" s="265" t="s">
        <v>81</v>
      </c>
      <c r="AV350" s="15" t="s">
        <v>177</v>
      </c>
      <c r="AW350" s="15" t="s">
        <v>33</v>
      </c>
      <c r="AX350" s="15" t="s">
        <v>79</v>
      </c>
      <c r="AY350" s="265" t="s">
        <v>170</v>
      </c>
    </row>
    <row r="351" s="2" customFormat="1" ht="24.15" customHeight="1">
      <c r="A351" s="41"/>
      <c r="B351" s="42"/>
      <c r="C351" s="215" t="s">
        <v>315</v>
      </c>
      <c r="D351" s="215" t="s">
        <v>172</v>
      </c>
      <c r="E351" s="216" t="s">
        <v>693</v>
      </c>
      <c r="F351" s="217" t="s">
        <v>694</v>
      </c>
      <c r="G351" s="218" t="s">
        <v>233</v>
      </c>
      <c r="H351" s="219">
        <v>136.62000000000001</v>
      </c>
      <c r="I351" s="220"/>
      <c r="J351" s="221">
        <f>ROUND(I351*H351,2)</f>
        <v>0</v>
      </c>
      <c r="K351" s="217" t="s">
        <v>176</v>
      </c>
      <c r="L351" s="47"/>
      <c r="M351" s="222" t="s">
        <v>19</v>
      </c>
      <c r="N351" s="223" t="s">
        <v>43</v>
      </c>
      <c r="O351" s="87"/>
      <c r="P351" s="224">
        <f>O351*H351</f>
        <v>0</v>
      </c>
      <c r="Q351" s="224">
        <v>0.0207</v>
      </c>
      <c r="R351" s="224">
        <f>Q351*H351</f>
        <v>2.8280340000000002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177</v>
      </c>
      <c r="AT351" s="226" t="s">
        <v>172</v>
      </c>
      <c r="AU351" s="226" t="s">
        <v>81</v>
      </c>
      <c r="AY351" s="20" t="s">
        <v>170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79</v>
      </c>
      <c r="BK351" s="227">
        <f>ROUND(I351*H351,2)</f>
        <v>0</v>
      </c>
      <c r="BL351" s="20" t="s">
        <v>177</v>
      </c>
      <c r="BM351" s="226" t="s">
        <v>695</v>
      </c>
    </row>
    <row r="352" s="2" customFormat="1">
      <c r="A352" s="41"/>
      <c r="B352" s="42"/>
      <c r="C352" s="43"/>
      <c r="D352" s="228" t="s">
        <v>179</v>
      </c>
      <c r="E352" s="43"/>
      <c r="F352" s="229" t="s">
        <v>696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179</v>
      </c>
      <c r="AU352" s="20" t="s">
        <v>81</v>
      </c>
    </row>
    <row r="353" s="13" customFormat="1">
      <c r="A353" s="13"/>
      <c r="B353" s="233"/>
      <c r="C353" s="234"/>
      <c r="D353" s="235" t="s">
        <v>181</v>
      </c>
      <c r="E353" s="236" t="s">
        <v>19</v>
      </c>
      <c r="F353" s="237" t="s">
        <v>697</v>
      </c>
      <c r="G353" s="234"/>
      <c r="H353" s="236" t="s">
        <v>19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181</v>
      </c>
      <c r="AU353" s="243" t="s">
        <v>81</v>
      </c>
      <c r="AV353" s="13" t="s">
        <v>79</v>
      </c>
      <c r="AW353" s="13" t="s">
        <v>33</v>
      </c>
      <c r="AX353" s="13" t="s">
        <v>72</v>
      </c>
      <c r="AY353" s="243" t="s">
        <v>170</v>
      </c>
    </row>
    <row r="354" s="13" customFormat="1">
      <c r="A354" s="13"/>
      <c r="B354" s="233"/>
      <c r="C354" s="234"/>
      <c r="D354" s="235" t="s">
        <v>181</v>
      </c>
      <c r="E354" s="236" t="s">
        <v>19</v>
      </c>
      <c r="F354" s="237" t="s">
        <v>689</v>
      </c>
      <c r="G354" s="234"/>
      <c r="H354" s="236" t="s">
        <v>19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181</v>
      </c>
      <c r="AU354" s="243" t="s">
        <v>81</v>
      </c>
      <c r="AV354" s="13" t="s">
        <v>79</v>
      </c>
      <c r="AW354" s="13" t="s">
        <v>33</v>
      </c>
      <c r="AX354" s="13" t="s">
        <v>72</v>
      </c>
      <c r="AY354" s="243" t="s">
        <v>170</v>
      </c>
    </row>
    <row r="355" s="13" customFormat="1">
      <c r="A355" s="13"/>
      <c r="B355" s="233"/>
      <c r="C355" s="234"/>
      <c r="D355" s="235" t="s">
        <v>181</v>
      </c>
      <c r="E355" s="236" t="s">
        <v>19</v>
      </c>
      <c r="F355" s="237" t="s">
        <v>698</v>
      </c>
      <c r="G355" s="234"/>
      <c r="H355" s="236" t="s">
        <v>19</v>
      </c>
      <c r="I355" s="238"/>
      <c r="J355" s="234"/>
      <c r="K355" s="234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181</v>
      </c>
      <c r="AU355" s="243" t="s">
        <v>81</v>
      </c>
      <c r="AV355" s="13" t="s">
        <v>79</v>
      </c>
      <c r="AW355" s="13" t="s">
        <v>33</v>
      </c>
      <c r="AX355" s="13" t="s">
        <v>72</v>
      </c>
      <c r="AY355" s="243" t="s">
        <v>170</v>
      </c>
    </row>
    <row r="356" s="14" customFormat="1">
      <c r="A356" s="14"/>
      <c r="B356" s="244"/>
      <c r="C356" s="245"/>
      <c r="D356" s="235" t="s">
        <v>181</v>
      </c>
      <c r="E356" s="246" t="s">
        <v>19</v>
      </c>
      <c r="F356" s="247" t="s">
        <v>699</v>
      </c>
      <c r="G356" s="245"/>
      <c r="H356" s="248">
        <v>35.920000000000002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181</v>
      </c>
      <c r="AU356" s="254" t="s">
        <v>81</v>
      </c>
      <c r="AV356" s="14" t="s">
        <v>81</v>
      </c>
      <c r="AW356" s="14" t="s">
        <v>33</v>
      </c>
      <c r="AX356" s="14" t="s">
        <v>72</v>
      </c>
      <c r="AY356" s="254" t="s">
        <v>170</v>
      </c>
    </row>
    <row r="357" s="13" customFormat="1">
      <c r="A357" s="13"/>
      <c r="B357" s="233"/>
      <c r="C357" s="234"/>
      <c r="D357" s="235" t="s">
        <v>181</v>
      </c>
      <c r="E357" s="236" t="s">
        <v>19</v>
      </c>
      <c r="F357" s="237" t="s">
        <v>408</v>
      </c>
      <c r="G357" s="234"/>
      <c r="H357" s="236" t="s">
        <v>19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181</v>
      </c>
      <c r="AU357" s="243" t="s">
        <v>81</v>
      </c>
      <c r="AV357" s="13" t="s">
        <v>79</v>
      </c>
      <c r="AW357" s="13" t="s">
        <v>33</v>
      </c>
      <c r="AX357" s="13" t="s">
        <v>72</v>
      </c>
      <c r="AY357" s="243" t="s">
        <v>170</v>
      </c>
    </row>
    <row r="358" s="13" customFormat="1">
      <c r="A358" s="13"/>
      <c r="B358" s="233"/>
      <c r="C358" s="234"/>
      <c r="D358" s="235" t="s">
        <v>181</v>
      </c>
      <c r="E358" s="236" t="s">
        <v>19</v>
      </c>
      <c r="F358" s="237" t="s">
        <v>700</v>
      </c>
      <c r="G358" s="234"/>
      <c r="H358" s="236" t="s">
        <v>19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181</v>
      </c>
      <c r="AU358" s="243" t="s">
        <v>81</v>
      </c>
      <c r="AV358" s="13" t="s">
        <v>79</v>
      </c>
      <c r="AW358" s="13" t="s">
        <v>33</v>
      </c>
      <c r="AX358" s="13" t="s">
        <v>72</v>
      </c>
      <c r="AY358" s="243" t="s">
        <v>170</v>
      </c>
    </row>
    <row r="359" s="13" customFormat="1">
      <c r="A359" s="13"/>
      <c r="B359" s="233"/>
      <c r="C359" s="234"/>
      <c r="D359" s="235" t="s">
        <v>181</v>
      </c>
      <c r="E359" s="236" t="s">
        <v>19</v>
      </c>
      <c r="F359" s="237" t="s">
        <v>689</v>
      </c>
      <c r="G359" s="234"/>
      <c r="H359" s="236" t="s">
        <v>19</v>
      </c>
      <c r="I359" s="238"/>
      <c r="J359" s="234"/>
      <c r="K359" s="234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181</v>
      </c>
      <c r="AU359" s="243" t="s">
        <v>81</v>
      </c>
      <c r="AV359" s="13" t="s">
        <v>79</v>
      </c>
      <c r="AW359" s="13" t="s">
        <v>33</v>
      </c>
      <c r="AX359" s="13" t="s">
        <v>72</v>
      </c>
      <c r="AY359" s="243" t="s">
        <v>170</v>
      </c>
    </row>
    <row r="360" s="13" customFormat="1">
      <c r="A360" s="13"/>
      <c r="B360" s="233"/>
      <c r="C360" s="234"/>
      <c r="D360" s="235" t="s">
        <v>181</v>
      </c>
      <c r="E360" s="236" t="s">
        <v>19</v>
      </c>
      <c r="F360" s="237" t="s">
        <v>698</v>
      </c>
      <c r="G360" s="234"/>
      <c r="H360" s="236" t="s">
        <v>19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181</v>
      </c>
      <c r="AU360" s="243" t="s">
        <v>81</v>
      </c>
      <c r="AV360" s="13" t="s">
        <v>79</v>
      </c>
      <c r="AW360" s="13" t="s">
        <v>33</v>
      </c>
      <c r="AX360" s="13" t="s">
        <v>72</v>
      </c>
      <c r="AY360" s="243" t="s">
        <v>170</v>
      </c>
    </row>
    <row r="361" s="14" customFormat="1">
      <c r="A361" s="14"/>
      <c r="B361" s="244"/>
      <c r="C361" s="245"/>
      <c r="D361" s="235" t="s">
        <v>181</v>
      </c>
      <c r="E361" s="246" t="s">
        <v>19</v>
      </c>
      <c r="F361" s="247" t="s">
        <v>514</v>
      </c>
      <c r="G361" s="245"/>
      <c r="H361" s="248">
        <v>100.7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181</v>
      </c>
      <c r="AU361" s="254" t="s">
        <v>81</v>
      </c>
      <c r="AV361" s="14" t="s">
        <v>81</v>
      </c>
      <c r="AW361" s="14" t="s">
        <v>33</v>
      </c>
      <c r="AX361" s="14" t="s">
        <v>72</v>
      </c>
      <c r="AY361" s="254" t="s">
        <v>170</v>
      </c>
    </row>
    <row r="362" s="13" customFormat="1">
      <c r="A362" s="13"/>
      <c r="B362" s="233"/>
      <c r="C362" s="234"/>
      <c r="D362" s="235" t="s">
        <v>181</v>
      </c>
      <c r="E362" s="236" t="s">
        <v>19</v>
      </c>
      <c r="F362" s="237" t="s">
        <v>237</v>
      </c>
      <c r="G362" s="234"/>
      <c r="H362" s="236" t="s">
        <v>19</v>
      </c>
      <c r="I362" s="238"/>
      <c r="J362" s="234"/>
      <c r="K362" s="234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181</v>
      </c>
      <c r="AU362" s="243" t="s">
        <v>81</v>
      </c>
      <c r="AV362" s="13" t="s">
        <v>79</v>
      </c>
      <c r="AW362" s="13" t="s">
        <v>33</v>
      </c>
      <c r="AX362" s="13" t="s">
        <v>72</v>
      </c>
      <c r="AY362" s="243" t="s">
        <v>170</v>
      </c>
    </row>
    <row r="363" s="15" customFormat="1">
      <c r="A363" s="15"/>
      <c r="B363" s="255"/>
      <c r="C363" s="256"/>
      <c r="D363" s="235" t="s">
        <v>181</v>
      </c>
      <c r="E363" s="257" t="s">
        <v>19</v>
      </c>
      <c r="F363" s="258" t="s">
        <v>187</v>
      </c>
      <c r="G363" s="256"/>
      <c r="H363" s="259">
        <v>136.62000000000001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5" t="s">
        <v>181</v>
      </c>
      <c r="AU363" s="265" t="s">
        <v>81</v>
      </c>
      <c r="AV363" s="15" t="s">
        <v>177</v>
      </c>
      <c r="AW363" s="15" t="s">
        <v>33</v>
      </c>
      <c r="AX363" s="15" t="s">
        <v>79</v>
      </c>
      <c r="AY363" s="265" t="s">
        <v>170</v>
      </c>
    </row>
    <row r="364" s="12" customFormat="1" ht="22.8" customHeight="1">
      <c r="A364" s="12"/>
      <c r="B364" s="199"/>
      <c r="C364" s="200"/>
      <c r="D364" s="201" t="s">
        <v>71</v>
      </c>
      <c r="E364" s="213" t="s">
        <v>701</v>
      </c>
      <c r="F364" s="213" t="s">
        <v>702</v>
      </c>
      <c r="G364" s="200"/>
      <c r="H364" s="200"/>
      <c r="I364" s="203"/>
      <c r="J364" s="214">
        <f>BK364</f>
        <v>0</v>
      </c>
      <c r="K364" s="200"/>
      <c r="L364" s="205"/>
      <c r="M364" s="206"/>
      <c r="N364" s="207"/>
      <c r="O364" s="207"/>
      <c r="P364" s="208">
        <f>SUM(P365:P408)</f>
        <v>0</v>
      </c>
      <c r="Q364" s="207"/>
      <c r="R364" s="208">
        <f>SUM(R365:R408)</f>
        <v>9.0599460000000001</v>
      </c>
      <c r="S364" s="207"/>
      <c r="T364" s="209">
        <f>SUM(T365:T408)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0" t="s">
        <v>79</v>
      </c>
      <c r="AT364" s="211" t="s">
        <v>71</v>
      </c>
      <c r="AU364" s="211" t="s">
        <v>79</v>
      </c>
      <c r="AY364" s="210" t="s">
        <v>170</v>
      </c>
      <c r="BK364" s="212">
        <f>SUM(BK365:BK408)</f>
        <v>0</v>
      </c>
    </row>
    <row r="365" s="2" customFormat="1" ht="16.5" customHeight="1">
      <c r="A365" s="41"/>
      <c r="B365" s="42"/>
      <c r="C365" s="215" t="s">
        <v>320</v>
      </c>
      <c r="D365" s="215" t="s">
        <v>172</v>
      </c>
      <c r="E365" s="216" t="s">
        <v>703</v>
      </c>
      <c r="F365" s="217" t="s">
        <v>704</v>
      </c>
      <c r="G365" s="218" t="s">
        <v>233</v>
      </c>
      <c r="H365" s="219">
        <v>72.799999999999997</v>
      </c>
      <c r="I365" s="220"/>
      <c r="J365" s="221">
        <f>ROUND(I365*H365,2)</f>
        <v>0</v>
      </c>
      <c r="K365" s="217" t="s">
        <v>176</v>
      </c>
      <c r="L365" s="47"/>
      <c r="M365" s="222" t="s">
        <v>19</v>
      </c>
      <c r="N365" s="223" t="s">
        <v>43</v>
      </c>
      <c r="O365" s="87"/>
      <c r="P365" s="224">
        <f>O365*H365</f>
        <v>0</v>
      </c>
      <c r="Q365" s="224">
        <v>0.10199999999999999</v>
      </c>
      <c r="R365" s="224">
        <f>Q365*H365</f>
        <v>7.4255999999999993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177</v>
      </c>
      <c r="AT365" s="226" t="s">
        <v>172</v>
      </c>
      <c r="AU365" s="226" t="s">
        <v>81</v>
      </c>
      <c r="AY365" s="20" t="s">
        <v>170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79</v>
      </c>
      <c r="BK365" s="227">
        <f>ROUND(I365*H365,2)</f>
        <v>0</v>
      </c>
      <c r="BL365" s="20" t="s">
        <v>177</v>
      </c>
      <c r="BM365" s="226" t="s">
        <v>705</v>
      </c>
    </row>
    <row r="366" s="2" customFormat="1">
      <c r="A366" s="41"/>
      <c r="B366" s="42"/>
      <c r="C366" s="43"/>
      <c r="D366" s="228" t="s">
        <v>179</v>
      </c>
      <c r="E366" s="43"/>
      <c r="F366" s="229" t="s">
        <v>706</v>
      </c>
      <c r="G366" s="43"/>
      <c r="H366" s="43"/>
      <c r="I366" s="230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179</v>
      </c>
      <c r="AU366" s="20" t="s">
        <v>81</v>
      </c>
    </row>
    <row r="367" s="13" customFormat="1">
      <c r="A367" s="13"/>
      <c r="B367" s="233"/>
      <c r="C367" s="234"/>
      <c r="D367" s="235" t="s">
        <v>181</v>
      </c>
      <c r="E367" s="236" t="s">
        <v>19</v>
      </c>
      <c r="F367" s="237" t="s">
        <v>707</v>
      </c>
      <c r="G367" s="234"/>
      <c r="H367" s="236" t="s">
        <v>19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181</v>
      </c>
      <c r="AU367" s="243" t="s">
        <v>81</v>
      </c>
      <c r="AV367" s="13" t="s">
        <v>79</v>
      </c>
      <c r="AW367" s="13" t="s">
        <v>33</v>
      </c>
      <c r="AX367" s="13" t="s">
        <v>72</v>
      </c>
      <c r="AY367" s="243" t="s">
        <v>170</v>
      </c>
    </row>
    <row r="368" s="13" customFormat="1">
      <c r="A368" s="13"/>
      <c r="B368" s="233"/>
      <c r="C368" s="234"/>
      <c r="D368" s="235" t="s">
        <v>181</v>
      </c>
      <c r="E368" s="236" t="s">
        <v>19</v>
      </c>
      <c r="F368" s="237" t="s">
        <v>237</v>
      </c>
      <c r="G368" s="234"/>
      <c r="H368" s="236" t="s">
        <v>19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181</v>
      </c>
      <c r="AU368" s="243" t="s">
        <v>81</v>
      </c>
      <c r="AV368" s="13" t="s">
        <v>79</v>
      </c>
      <c r="AW368" s="13" t="s">
        <v>33</v>
      </c>
      <c r="AX368" s="13" t="s">
        <v>72</v>
      </c>
      <c r="AY368" s="243" t="s">
        <v>170</v>
      </c>
    </row>
    <row r="369" s="13" customFormat="1">
      <c r="A369" s="13"/>
      <c r="B369" s="233"/>
      <c r="C369" s="234"/>
      <c r="D369" s="235" t="s">
        <v>181</v>
      </c>
      <c r="E369" s="236" t="s">
        <v>19</v>
      </c>
      <c r="F369" s="237" t="s">
        <v>708</v>
      </c>
      <c r="G369" s="234"/>
      <c r="H369" s="236" t="s">
        <v>19</v>
      </c>
      <c r="I369" s="238"/>
      <c r="J369" s="234"/>
      <c r="K369" s="234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181</v>
      </c>
      <c r="AU369" s="243" t="s">
        <v>81</v>
      </c>
      <c r="AV369" s="13" t="s">
        <v>79</v>
      </c>
      <c r="AW369" s="13" t="s">
        <v>33</v>
      </c>
      <c r="AX369" s="13" t="s">
        <v>72</v>
      </c>
      <c r="AY369" s="243" t="s">
        <v>170</v>
      </c>
    </row>
    <row r="370" s="14" customFormat="1">
      <c r="A370" s="14"/>
      <c r="B370" s="244"/>
      <c r="C370" s="245"/>
      <c r="D370" s="235" t="s">
        <v>181</v>
      </c>
      <c r="E370" s="246" t="s">
        <v>19</v>
      </c>
      <c r="F370" s="247" t="s">
        <v>550</v>
      </c>
      <c r="G370" s="245"/>
      <c r="H370" s="248">
        <v>65.484999999999999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181</v>
      </c>
      <c r="AU370" s="254" t="s">
        <v>81</v>
      </c>
      <c r="AV370" s="14" t="s">
        <v>81</v>
      </c>
      <c r="AW370" s="14" t="s">
        <v>33</v>
      </c>
      <c r="AX370" s="14" t="s">
        <v>72</v>
      </c>
      <c r="AY370" s="254" t="s">
        <v>170</v>
      </c>
    </row>
    <row r="371" s="16" customFormat="1">
      <c r="A371" s="16"/>
      <c r="B371" s="266"/>
      <c r="C371" s="267"/>
      <c r="D371" s="235" t="s">
        <v>181</v>
      </c>
      <c r="E371" s="268" t="s">
        <v>19</v>
      </c>
      <c r="F371" s="269" t="s">
        <v>409</v>
      </c>
      <c r="G371" s="267"/>
      <c r="H371" s="270">
        <v>65.484999999999999</v>
      </c>
      <c r="I371" s="271"/>
      <c r="J371" s="267"/>
      <c r="K371" s="267"/>
      <c r="L371" s="272"/>
      <c r="M371" s="273"/>
      <c r="N371" s="274"/>
      <c r="O371" s="274"/>
      <c r="P371" s="274"/>
      <c r="Q371" s="274"/>
      <c r="R371" s="274"/>
      <c r="S371" s="274"/>
      <c r="T371" s="275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76" t="s">
        <v>181</v>
      </c>
      <c r="AU371" s="276" t="s">
        <v>81</v>
      </c>
      <c r="AV371" s="16" t="s">
        <v>194</v>
      </c>
      <c r="AW371" s="16" t="s">
        <v>33</v>
      </c>
      <c r="AX371" s="16" t="s">
        <v>72</v>
      </c>
      <c r="AY371" s="276" t="s">
        <v>170</v>
      </c>
    </row>
    <row r="372" s="13" customFormat="1">
      <c r="A372" s="13"/>
      <c r="B372" s="233"/>
      <c r="C372" s="234"/>
      <c r="D372" s="235" t="s">
        <v>181</v>
      </c>
      <c r="E372" s="236" t="s">
        <v>19</v>
      </c>
      <c r="F372" s="237" t="s">
        <v>709</v>
      </c>
      <c r="G372" s="234"/>
      <c r="H372" s="236" t="s">
        <v>19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181</v>
      </c>
      <c r="AU372" s="243" t="s">
        <v>81</v>
      </c>
      <c r="AV372" s="13" t="s">
        <v>79</v>
      </c>
      <c r="AW372" s="13" t="s">
        <v>33</v>
      </c>
      <c r="AX372" s="13" t="s">
        <v>72</v>
      </c>
      <c r="AY372" s="243" t="s">
        <v>170</v>
      </c>
    </row>
    <row r="373" s="13" customFormat="1">
      <c r="A373" s="13"/>
      <c r="B373" s="233"/>
      <c r="C373" s="234"/>
      <c r="D373" s="235" t="s">
        <v>181</v>
      </c>
      <c r="E373" s="236" t="s">
        <v>19</v>
      </c>
      <c r="F373" s="237" t="s">
        <v>586</v>
      </c>
      <c r="G373" s="234"/>
      <c r="H373" s="236" t="s">
        <v>19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181</v>
      </c>
      <c r="AU373" s="243" t="s">
        <v>81</v>
      </c>
      <c r="AV373" s="13" t="s">
        <v>79</v>
      </c>
      <c r="AW373" s="13" t="s">
        <v>33</v>
      </c>
      <c r="AX373" s="13" t="s">
        <v>72</v>
      </c>
      <c r="AY373" s="243" t="s">
        <v>170</v>
      </c>
    </row>
    <row r="374" s="13" customFormat="1">
      <c r="A374" s="13"/>
      <c r="B374" s="233"/>
      <c r="C374" s="234"/>
      <c r="D374" s="235" t="s">
        <v>181</v>
      </c>
      <c r="E374" s="236" t="s">
        <v>19</v>
      </c>
      <c r="F374" s="237" t="s">
        <v>710</v>
      </c>
      <c r="G374" s="234"/>
      <c r="H374" s="236" t="s">
        <v>19</v>
      </c>
      <c r="I374" s="238"/>
      <c r="J374" s="234"/>
      <c r="K374" s="234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181</v>
      </c>
      <c r="AU374" s="243" t="s">
        <v>81</v>
      </c>
      <c r="AV374" s="13" t="s">
        <v>79</v>
      </c>
      <c r="AW374" s="13" t="s">
        <v>33</v>
      </c>
      <c r="AX374" s="13" t="s">
        <v>72</v>
      </c>
      <c r="AY374" s="243" t="s">
        <v>170</v>
      </c>
    </row>
    <row r="375" s="14" customFormat="1">
      <c r="A375" s="14"/>
      <c r="B375" s="244"/>
      <c r="C375" s="245"/>
      <c r="D375" s="235" t="s">
        <v>181</v>
      </c>
      <c r="E375" s="246" t="s">
        <v>19</v>
      </c>
      <c r="F375" s="247" t="s">
        <v>711</v>
      </c>
      <c r="G375" s="245"/>
      <c r="H375" s="248">
        <v>3.7450000000000001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181</v>
      </c>
      <c r="AU375" s="254" t="s">
        <v>81</v>
      </c>
      <c r="AV375" s="14" t="s">
        <v>81</v>
      </c>
      <c r="AW375" s="14" t="s">
        <v>33</v>
      </c>
      <c r="AX375" s="14" t="s">
        <v>72</v>
      </c>
      <c r="AY375" s="254" t="s">
        <v>170</v>
      </c>
    </row>
    <row r="376" s="13" customFormat="1">
      <c r="A376" s="13"/>
      <c r="B376" s="233"/>
      <c r="C376" s="234"/>
      <c r="D376" s="235" t="s">
        <v>181</v>
      </c>
      <c r="E376" s="236" t="s">
        <v>19</v>
      </c>
      <c r="F376" s="237" t="s">
        <v>588</v>
      </c>
      <c r="G376" s="234"/>
      <c r="H376" s="236" t="s">
        <v>19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181</v>
      </c>
      <c r="AU376" s="243" t="s">
        <v>81</v>
      </c>
      <c r="AV376" s="13" t="s">
        <v>79</v>
      </c>
      <c r="AW376" s="13" t="s">
        <v>33</v>
      </c>
      <c r="AX376" s="13" t="s">
        <v>72</v>
      </c>
      <c r="AY376" s="243" t="s">
        <v>170</v>
      </c>
    </row>
    <row r="377" s="16" customFormat="1">
      <c r="A377" s="16"/>
      <c r="B377" s="266"/>
      <c r="C377" s="267"/>
      <c r="D377" s="235" t="s">
        <v>181</v>
      </c>
      <c r="E377" s="268" t="s">
        <v>19</v>
      </c>
      <c r="F377" s="269" t="s">
        <v>409</v>
      </c>
      <c r="G377" s="267"/>
      <c r="H377" s="270">
        <v>3.7450000000000001</v>
      </c>
      <c r="I377" s="271"/>
      <c r="J377" s="267"/>
      <c r="K377" s="267"/>
      <c r="L377" s="272"/>
      <c r="M377" s="273"/>
      <c r="N377" s="274"/>
      <c r="O377" s="274"/>
      <c r="P377" s="274"/>
      <c r="Q377" s="274"/>
      <c r="R377" s="274"/>
      <c r="S377" s="274"/>
      <c r="T377" s="275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T377" s="276" t="s">
        <v>181</v>
      </c>
      <c r="AU377" s="276" t="s">
        <v>81</v>
      </c>
      <c r="AV377" s="16" t="s">
        <v>194</v>
      </c>
      <c r="AW377" s="16" t="s">
        <v>33</v>
      </c>
      <c r="AX377" s="16" t="s">
        <v>72</v>
      </c>
      <c r="AY377" s="276" t="s">
        <v>170</v>
      </c>
    </row>
    <row r="378" s="13" customFormat="1">
      <c r="A378" s="13"/>
      <c r="B378" s="233"/>
      <c r="C378" s="234"/>
      <c r="D378" s="235" t="s">
        <v>181</v>
      </c>
      <c r="E378" s="236" t="s">
        <v>19</v>
      </c>
      <c r="F378" s="237" t="s">
        <v>712</v>
      </c>
      <c r="G378" s="234"/>
      <c r="H378" s="236" t="s">
        <v>19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181</v>
      </c>
      <c r="AU378" s="243" t="s">
        <v>81</v>
      </c>
      <c r="AV378" s="13" t="s">
        <v>79</v>
      </c>
      <c r="AW378" s="13" t="s">
        <v>33</v>
      </c>
      <c r="AX378" s="13" t="s">
        <v>72</v>
      </c>
      <c r="AY378" s="243" t="s">
        <v>170</v>
      </c>
    </row>
    <row r="379" s="13" customFormat="1">
      <c r="A379" s="13"/>
      <c r="B379" s="233"/>
      <c r="C379" s="234"/>
      <c r="D379" s="235" t="s">
        <v>181</v>
      </c>
      <c r="E379" s="236" t="s">
        <v>19</v>
      </c>
      <c r="F379" s="237" t="s">
        <v>578</v>
      </c>
      <c r="G379" s="234"/>
      <c r="H379" s="236" t="s">
        <v>19</v>
      </c>
      <c r="I379" s="238"/>
      <c r="J379" s="234"/>
      <c r="K379" s="234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181</v>
      </c>
      <c r="AU379" s="243" t="s">
        <v>81</v>
      </c>
      <c r="AV379" s="13" t="s">
        <v>79</v>
      </c>
      <c r="AW379" s="13" t="s">
        <v>33</v>
      </c>
      <c r="AX379" s="13" t="s">
        <v>72</v>
      </c>
      <c r="AY379" s="243" t="s">
        <v>170</v>
      </c>
    </row>
    <row r="380" s="13" customFormat="1">
      <c r="A380" s="13"/>
      <c r="B380" s="233"/>
      <c r="C380" s="234"/>
      <c r="D380" s="235" t="s">
        <v>181</v>
      </c>
      <c r="E380" s="236" t="s">
        <v>19</v>
      </c>
      <c r="F380" s="237" t="s">
        <v>710</v>
      </c>
      <c r="G380" s="234"/>
      <c r="H380" s="236" t="s">
        <v>19</v>
      </c>
      <c r="I380" s="238"/>
      <c r="J380" s="234"/>
      <c r="K380" s="234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181</v>
      </c>
      <c r="AU380" s="243" t="s">
        <v>81</v>
      </c>
      <c r="AV380" s="13" t="s">
        <v>79</v>
      </c>
      <c r="AW380" s="13" t="s">
        <v>33</v>
      </c>
      <c r="AX380" s="13" t="s">
        <v>72</v>
      </c>
      <c r="AY380" s="243" t="s">
        <v>170</v>
      </c>
    </row>
    <row r="381" s="14" customFormat="1">
      <c r="A381" s="14"/>
      <c r="B381" s="244"/>
      <c r="C381" s="245"/>
      <c r="D381" s="235" t="s">
        <v>181</v>
      </c>
      <c r="E381" s="246" t="s">
        <v>19</v>
      </c>
      <c r="F381" s="247" t="s">
        <v>713</v>
      </c>
      <c r="G381" s="245"/>
      <c r="H381" s="248">
        <v>3.5699999999999998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181</v>
      </c>
      <c r="AU381" s="254" t="s">
        <v>81</v>
      </c>
      <c r="AV381" s="14" t="s">
        <v>81</v>
      </c>
      <c r="AW381" s="14" t="s">
        <v>33</v>
      </c>
      <c r="AX381" s="14" t="s">
        <v>72</v>
      </c>
      <c r="AY381" s="254" t="s">
        <v>170</v>
      </c>
    </row>
    <row r="382" s="13" customFormat="1">
      <c r="A382" s="13"/>
      <c r="B382" s="233"/>
      <c r="C382" s="234"/>
      <c r="D382" s="235" t="s">
        <v>181</v>
      </c>
      <c r="E382" s="236" t="s">
        <v>19</v>
      </c>
      <c r="F382" s="237" t="s">
        <v>581</v>
      </c>
      <c r="G382" s="234"/>
      <c r="H382" s="236" t="s">
        <v>19</v>
      </c>
      <c r="I382" s="238"/>
      <c r="J382" s="234"/>
      <c r="K382" s="234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181</v>
      </c>
      <c r="AU382" s="243" t="s">
        <v>81</v>
      </c>
      <c r="AV382" s="13" t="s">
        <v>79</v>
      </c>
      <c r="AW382" s="13" t="s">
        <v>33</v>
      </c>
      <c r="AX382" s="13" t="s">
        <v>72</v>
      </c>
      <c r="AY382" s="243" t="s">
        <v>170</v>
      </c>
    </row>
    <row r="383" s="16" customFormat="1">
      <c r="A383" s="16"/>
      <c r="B383" s="266"/>
      <c r="C383" s="267"/>
      <c r="D383" s="235" t="s">
        <v>181</v>
      </c>
      <c r="E383" s="268" t="s">
        <v>19</v>
      </c>
      <c r="F383" s="269" t="s">
        <v>409</v>
      </c>
      <c r="G383" s="267"/>
      <c r="H383" s="270">
        <v>3.5699999999999998</v>
      </c>
      <c r="I383" s="271"/>
      <c r="J383" s="267"/>
      <c r="K383" s="267"/>
      <c r="L383" s="272"/>
      <c r="M383" s="273"/>
      <c r="N383" s="274"/>
      <c r="O383" s="274"/>
      <c r="P383" s="274"/>
      <c r="Q383" s="274"/>
      <c r="R383" s="274"/>
      <c r="S383" s="274"/>
      <c r="T383" s="275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T383" s="276" t="s">
        <v>181</v>
      </c>
      <c r="AU383" s="276" t="s">
        <v>81</v>
      </c>
      <c r="AV383" s="16" t="s">
        <v>194</v>
      </c>
      <c r="AW383" s="16" t="s">
        <v>33</v>
      </c>
      <c r="AX383" s="16" t="s">
        <v>72</v>
      </c>
      <c r="AY383" s="276" t="s">
        <v>170</v>
      </c>
    </row>
    <row r="384" s="15" customFormat="1">
      <c r="A384" s="15"/>
      <c r="B384" s="255"/>
      <c r="C384" s="256"/>
      <c r="D384" s="235" t="s">
        <v>181</v>
      </c>
      <c r="E384" s="257" t="s">
        <v>19</v>
      </c>
      <c r="F384" s="258" t="s">
        <v>187</v>
      </c>
      <c r="G384" s="256"/>
      <c r="H384" s="259">
        <v>72.799999999999997</v>
      </c>
      <c r="I384" s="260"/>
      <c r="J384" s="256"/>
      <c r="K384" s="256"/>
      <c r="L384" s="261"/>
      <c r="M384" s="262"/>
      <c r="N384" s="263"/>
      <c r="O384" s="263"/>
      <c r="P384" s="263"/>
      <c r="Q384" s="263"/>
      <c r="R384" s="263"/>
      <c r="S384" s="263"/>
      <c r="T384" s="264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5" t="s">
        <v>181</v>
      </c>
      <c r="AU384" s="265" t="s">
        <v>81</v>
      </c>
      <c r="AV384" s="15" t="s">
        <v>177</v>
      </c>
      <c r="AW384" s="15" t="s">
        <v>33</v>
      </c>
      <c r="AX384" s="15" t="s">
        <v>79</v>
      </c>
      <c r="AY384" s="265" t="s">
        <v>170</v>
      </c>
    </row>
    <row r="385" s="2" customFormat="1" ht="24.15" customHeight="1">
      <c r="A385" s="41"/>
      <c r="B385" s="42"/>
      <c r="C385" s="215" t="s">
        <v>7</v>
      </c>
      <c r="D385" s="215" t="s">
        <v>172</v>
      </c>
      <c r="E385" s="216" t="s">
        <v>714</v>
      </c>
      <c r="F385" s="217" t="s">
        <v>715</v>
      </c>
      <c r="G385" s="218" t="s">
        <v>233</v>
      </c>
      <c r="H385" s="219">
        <v>130.97</v>
      </c>
      <c r="I385" s="220"/>
      <c r="J385" s="221">
        <f>ROUND(I385*H385,2)</f>
        <v>0</v>
      </c>
      <c r="K385" s="217" t="s">
        <v>176</v>
      </c>
      <c r="L385" s="47"/>
      <c r="M385" s="222" t="s">
        <v>19</v>
      </c>
      <c r="N385" s="223" t="s">
        <v>43</v>
      </c>
      <c r="O385" s="87"/>
      <c r="P385" s="224">
        <f>O385*H385</f>
        <v>0</v>
      </c>
      <c r="Q385" s="224">
        <v>0.010200000000000001</v>
      </c>
      <c r="R385" s="224">
        <f>Q385*H385</f>
        <v>1.3358940000000001</v>
      </c>
      <c r="S385" s="224">
        <v>0</v>
      </c>
      <c r="T385" s="225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6" t="s">
        <v>177</v>
      </c>
      <c r="AT385" s="226" t="s">
        <v>172</v>
      </c>
      <c r="AU385" s="226" t="s">
        <v>81</v>
      </c>
      <c r="AY385" s="20" t="s">
        <v>170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20" t="s">
        <v>79</v>
      </c>
      <c r="BK385" s="227">
        <f>ROUND(I385*H385,2)</f>
        <v>0</v>
      </c>
      <c r="BL385" s="20" t="s">
        <v>177</v>
      </c>
      <c r="BM385" s="226" t="s">
        <v>716</v>
      </c>
    </row>
    <row r="386" s="2" customFormat="1">
      <c r="A386" s="41"/>
      <c r="B386" s="42"/>
      <c r="C386" s="43"/>
      <c r="D386" s="228" t="s">
        <v>179</v>
      </c>
      <c r="E386" s="43"/>
      <c r="F386" s="229" t="s">
        <v>717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179</v>
      </c>
      <c r="AU386" s="20" t="s">
        <v>81</v>
      </c>
    </row>
    <row r="387" s="13" customFormat="1">
      <c r="A387" s="13"/>
      <c r="B387" s="233"/>
      <c r="C387" s="234"/>
      <c r="D387" s="235" t="s">
        <v>181</v>
      </c>
      <c r="E387" s="236" t="s">
        <v>19</v>
      </c>
      <c r="F387" s="237" t="s">
        <v>707</v>
      </c>
      <c r="G387" s="234"/>
      <c r="H387" s="236" t="s">
        <v>19</v>
      </c>
      <c r="I387" s="238"/>
      <c r="J387" s="234"/>
      <c r="K387" s="234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181</v>
      </c>
      <c r="AU387" s="243" t="s">
        <v>81</v>
      </c>
      <c r="AV387" s="13" t="s">
        <v>79</v>
      </c>
      <c r="AW387" s="13" t="s">
        <v>33</v>
      </c>
      <c r="AX387" s="13" t="s">
        <v>72</v>
      </c>
      <c r="AY387" s="243" t="s">
        <v>170</v>
      </c>
    </row>
    <row r="388" s="13" customFormat="1">
      <c r="A388" s="13"/>
      <c r="B388" s="233"/>
      <c r="C388" s="234"/>
      <c r="D388" s="235" t="s">
        <v>181</v>
      </c>
      <c r="E388" s="236" t="s">
        <v>19</v>
      </c>
      <c r="F388" s="237" t="s">
        <v>237</v>
      </c>
      <c r="G388" s="234"/>
      <c r="H388" s="236" t="s">
        <v>19</v>
      </c>
      <c r="I388" s="238"/>
      <c r="J388" s="234"/>
      <c r="K388" s="234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181</v>
      </c>
      <c r="AU388" s="243" t="s">
        <v>81</v>
      </c>
      <c r="AV388" s="13" t="s">
        <v>79</v>
      </c>
      <c r="AW388" s="13" t="s">
        <v>33</v>
      </c>
      <c r="AX388" s="13" t="s">
        <v>72</v>
      </c>
      <c r="AY388" s="243" t="s">
        <v>170</v>
      </c>
    </row>
    <row r="389" s="13" customFormat="1">
      <c r="A389" s="13"/>
      <c r="B389" s="233"/>
      <c r="C389" s="234"/>
      <c r="D389" s="235" t="s">
        <v>181</v>
      </c>
      <c r="E389" s="236" t="s">
        <v>19</v>
      </c>
      <c r="F389" s="237" t="s">
        <v>708</v>
      </c>
      <c r="G389" s="234"/>
      <c r="H389" s="236" t="s">
        <v>19</v>
      </c>
      <c r="I389" s="238"/>
      <c r="J389" s="234"/>
      <c r="K389" s="234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181</v>
      </c>
      <c r="AU389" s="243" t="s">
        <v>81</v>
      </c>
      <c r="AV389" s="13" t="s">
        <v>79</v>
      </c>
      <c r="AW389" s="13" t="s">
        <v>33</v>
      </c>
      <c r="AX389" s="13" t="s">
        <v>72</v>
      </c>
      <c r="AY389" s="243" t="s">
        <v>170</v>
      </c>
    </row>
    <row r="390" s="14" customFormat="1">
      <c r="A390" s="14"/>
      <c r="B390" s="244"/>
      <c r="C390" s="245"/>
      <c r="D390" s="235" t="s">
        <v>181</v>
      </c>
      <c r="E390" s="246" t="s">
        <v>19</v>
      </c>
      <c r="F390" s="247" t="s">
        <v>550</v>
      </c>
      <c r="G390" s="245"/>
      <c r="H390" s="248">
        <v>65.484999999999999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181</v>
      </c>
      <c r="AU390" s="254" t="s">
        <v>81</v>
      </c>
      <c r="AV390" s="14" t="s">
        <v>81</v>
      </c>
      <c r="AW390" s="14" t="s">
        <v>33</v>
      </c>
      <c r="AX390" s="14" t="s">
        <v>72</v>
      </c>
      <c r="AY390" s="254" t="s">
        <v>170</v>
      </c>
    </row>
    <row r="391" s="15" customFormat="1">
      <c r="A391" s="15"/>
      <c r="B391" s="255"/>
      <c r="C391" s="256"/>
      <c r="D391" s="235" t="s">
        <v>181</v>
      </c>
      <c r="E391" s="257" t="s">
        <v>19</v>
      </c>
      <c r="F391" s="258" t="s">
        <v>187</v>
      </c>
      <c r="G391" s="256"/>
      <c r="H391" s="259">
        <v>65.484999999999999</v>
      </c>
      <c r="I391" s="260"/>
      <c r="J391" s="256"/>
      <c r="K391" s="256"/>
      <c r="L391" s="261"/>
      <c r="M391" s="262"/>
      <c r="N391" s="263"/>
      <c r="O391" s="263"/>
      <c r="P391" s="263"/>
      <c r="Q391" s="263"/>
      <c r="R391" s="263"/>
      <c r="S391" s="263"/>
      <c r="T391" s="264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5" t="s">
        <v>181</v>
      </c>
      <c r="AU391" s="265" t="s">
        <v>81</v>
      </c>
      <c r="AV391" s="15" t="s">
        <v>177</v>
      </c>
      <c r="AW391" s="15" t="s">
        <v>33</v>
      </c>
      <c r="AX391" s="15" t="s">
        <v>79</v>
      </c>
      <c r="AY391" s="265" t="s">
        <v>170</v>
      </c>
    </row>
    <row r="392" s="14" customFormat="1">
      <c r="A392" s="14"/>
      <c r="B392" s="244"/>
      <c r="C392" s="245"/>
      <c r="D392" s="235" t="s">
        <v>181</v>
      </c>
      <c r="E392" s="245"/>
      <c r="F392" s="247" t="s">
        <v>718</v>
      </c>
      <c r="G392" s="245"/>
      <c r="H392" s="248">
        <v>130.97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181</v>
      </c>
      <c r="AU392" s="254" t="s">
        <v>81</v>
      </c>
      <c r="AV392" s="14" t="s">
        <v>81</v>
      </c>
      <c r="AW392" s="14" t="s">
        <v>4</v>
      </c>
      <c r="AX392" s="14" t="s">
        <v>79</v>
      </c>
      <c r="AY392" s="254" t="s">
        <v>170</v>
      </c>
    </row>
    <row r="393" s="2" customFormat="1" ht="24.15" customHeight="1">
      <c r="A393" s="41"/>
      <c r="B393" s="42"/>
      <c r="C393" s="215" t="s">
        <v>331</v>
      </c>
      <c r="D393" s="215" t="s">
        <v>172</v>
      </c>
      <c r="E393" s="216" t="s">
        <v>714</v>
      </c>
      <c r="F393" s="217" t="s">
        <v>715</v>
      </c>
      <c r="G393" s="218" t="s">
        <v>233</v>
      </c>
      <c r="H393" s="219">
        <v>29.260000000000002</v>
      </c>
      <c r="I393" s="220"/>
      <c r="J393" s="221">
        <f>ROUND(I393*H393,2)</f>
        <v>0</v>
      </c>
      <c r="K393" s="217" t="s">
        <v>176</v>
      </c>
      <c r="L393" s="47"/>
      <c r="M393" s="222" t="s">
        <v>19</v>
      </c>
      <c r="N393" s="223" t="s">
        <v>43</v>
      </c>
      <c r="O393" s="87"/>
      <c r="P393" s="224">
        <f>O393*H393</f>
        <v>0</v>
      </c>
      <c r="Q393" s="224">
        <v>0.010200000000000001</v>
      </c>
      <c r="R393" s="224">
        <f>Q393*H393</f>
        <v>0.29845200000000005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177</v>
      </c>
      <c r="AT393" s="226" t="s">
        <v>172</v>
      </c>
      <c r="AU393" s="226" t="s">
        <v>81</v>
      </c>
      <c r="AY393" s="20" t="s">
        <v>170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79</v>
      </c>
      <c r="BK393" s="227">
        <f>ROUND(I393*H393,2)</f>
        <v>0</v>
      </c>
      <c r="BL393" s="20" t="s">
        <v>177</v>
      </c>
      <c r="BM393" s="226" t="s">
        <v>719</v>
      </c>
    </row>
    <row r="394" s="2" customFormat="1">
      <c r="A394" s="41"/>
      <c r="B394" s="42"/>
      <c r="C394" s="43"/>
      <c r="D394" s="228" t="s">
        <v>179</v>
      </c>
      <c r="E394" s="43"/>
      <c r="F394" s="229" t="s">
        <v>717</v>
      </c>
      <c r="G394" s="43"/>
      <c r="H394" s="43"/>
      <c r="I394" s="230"/>
      <c r="J394" s="43"/>
      <c r="K394" s="43"/>
      <c r="L394" s="47"/>
      <c r="M394" s="231"/>
      <c r="N394" s="232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179</v>
      </c>
      <c r="AU394" s="20" t="s">
        <v>81</v>
      </c>
    </row>
    <row r="395" s="13" customFormat="1">
      <c r="A395" s="13"/>
      <c r="B395" s="233"/>
      <c r="C395" s="234"/>
      <c r="D395" s="235" t="s">
        <v>181</v>
      </c>
      <c r="E395" s="236" t="s">
        <v>19</v>
      </c>
      <c r="F395" s="237" t="s">
        <v>709</v>
      </c>
      <c r="G395" s="234"/>
      <c r="H395" s="236" t="s">
        <v>19</v>
      </c>
      <c r="I395" s="238"/>
      <c r="J395" s="234"/>
      <c r="K395" s="234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181</v>
      </c>
      <c r="AU395" s="243" t="s">
        <v>81</v>
      </c>
      <c r="AV395" s="13" t="s">
        <v>79</v>
      </c>
      <c r="AW395" s="13" t="s">
        <v>33</v>
      </c>
      <c r="AX395" s="13" t="s">
        <v>72</v>
      </c>
      <c r="AY395" s="243" t="s">
        <v>170</v>
      </c>
    </row>
    <row r="396" s="13" customFormat="1">
      <c r="A396" s="13"/>
      <c r="B396" s="233"/>
      <c r="C396" s="234"/>
      <c r="D396" s="235" t="s">
        <v>181</v>
      </c>
      <c r="E396" s="236" t="s">
        <v>19</v>
      </c>
      <c r="F396" s="237" t="s">
        <v>586</v>
      </c>
      <c r="G396" s="234"/>
      <c r="H396" s="236" t="s">
        <v>19</v>
      </c>
      <c r="I396" s="238"/>
      <c r="J396" s="234"/>
      <c r="K396" s="234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181</v>
      </c>
      <c r="AU396" s="243" t="s">
        <v>81</v>
      </c>
      <c r="AV396" s="13" t="s">
        <v>79</v>
      </c>
      <c r="AW396" s="13" t="s">
        <v>33</v>
      </c>
      <c r="AX396" s="13" t="s">
        <v>72</v>
      </c>
      <c r="AY396" s="243" t="s">
        <v>170</v>
      </c>
    </row>
    <row r="397" s="13" customFormat="1">
      <c r="A397" s="13"/>
      <c r="B397" s="233"/>
      <c r="C397" s="234"/>
      <c r="D397" s="235" t="s">
        <v>181</v>
      </c>
      <c r="E397" s="236" t="s">
        <v>19</v>
      </c>
      <c r="F397" s="237" t="s">
        <v>710</v>
      </c>
      <c r="G397" s="234"/>
      <c r="H397" s="236" t="s">
        <v>19</v>
      </c>
      <c r="I397" s="238"/>
      <c r="J397" s="234"/>
      <c r="K397" s="234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181</v>
      </c>
      <c r="AU397" s="243" t="s">
        <v>81</v>
      </c>
      <c r="AV397" s="13" t="s">
        <v>79</v>
      </c>
      <c r="AW397" s="13" t="s">
        <v>33</v>
      </c>
      <c r="AX397" s="13" t="s">
        <v>72</v>
      </c>
      <c r="AY397" s="243" t="s">
        <v>170</v>
      </c>
    </row>
    <row r="398" s="14" customFormat="1">
      <c r="A398" s="14"/>
      <c r="B398" s="244"/>
      <c r="C398" s="245"/>
      <c r="D398" s="235" t="s">
        <v>181</v>
      </c>
      <c r="E398" s="246" t="s">
        <v>19</v>
      </c>
      <c r="F398" s="247" t="s">
        <v>711</v>
      </c>
      <c r="G398" s="245"/>
      <c r="H398" s="248">
        <v>3.7450000000000001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181</v>
      </c>
      <c r="AU398" s="254" t="s">
        <v>81</v>
      </c>
      <c r="AV398" s="14" t="s">
        <v>81</v>
      </c>
      <c r="AW398" s="14" t="s">
        <v>33</v>
      </c>
      <c r="AX398" s="14" t="s">
        <v>72</v>
      </c>
      <c r="AY398" s="254" t="s">
        <v>170</v>
      </c>
    </row>
    <row r="399" s="13" customFormat="1">
      <c r="A399" s="13"/>
      <c r="B399" s="233"/>
      <c r="C399" s="234"/>
      <c r="D399" s="235" t="s">
        <v>181</v>
      </c>
      <c r="E399" s="236" t="s">
        <v>19</v>
      </c>
      <c r="F399" s="237" t="s">
        <v>588</v>
      </c>
      <c r="G399" s="234"/>
      <c r="H399" s="236" t="s">
        <v>19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181</v>
      </c>
      <c r="AU399" s="243" t="s">
        <v>81</v>
      </c>
      <c r="AV399" s="13" t="s">
        <v>79</v>
      </c>
      <c r="AW399" s="13" t="s">
        <v>33</v>
      </c>
      <c r="AX399" s="13" t="s">
        <v>72</v>
      </c>
      <c r="AY399" s="243" t="s">
        <v>170</v>
      </c>
    </row>
    <row r="400" s="16" customFormat="1">
      <c r="A400" s="16"/>
      <c r="B400" s="266"/>
      <c r="C400" s="267"/>
      <c r="D400" s="235" t="s">
        <v>181</v>
      </c>
      <c r="E400" s="268" t="s">
        <v>19</v>
      </c>
      <c r="F400" s="269" t="s">
        <v>409</v>
      </c>
      <c r="G400" s="267"/>
      <c r="H400" s="270">
        <v>3.7450000000000001</v>
      </c>
      <c r="I400" s="271"/>
      <c r="J400" s="267"/>
      <c r="K400" s="267"/>
      <c r="L400" s="272"/>
      <c r="M400" s="273"/>
      <c r="N400" s="274"/>
      <c r="O400" s="274"/>
      <c r="P400" s="274"/>
      <c r="Q400" s="274"/>
      <c r="R400" s="274"/>
      <c r="S400" s="274"/>
      <c r="T400" s="275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276" t="s">
        <v>181</v>
      </c>
      <c r="AU400" s="276" t="s">
        <v>81</v>
      </c>
      <c r="AV400" s="16" t="s">
        <v>194</v>
      </c>
      <c r="AW400" s="16" t="s">
        <v>33</v>
      </c>
      <c r="AX400" s="16" t="s">
        <v>72</v>
      </c>
      <c r="AY400" s="276" t="s">
        <v>170</v>
      </c>
    </row>
    <row r="401" s="13" customFormat="1">
      <c r="A401" s="13"/>
      <c r="B401" s="233"/>
      <c r="C401" s="234"/>
      <c r="D401" s="235" t="s">
        <v>181</v>
      </c>
      <c r="E401" s="236" t="s">
        <v>19</v>
      </c>
      <c r="F401" s="237" t="s">
        <v>712</v>
      </c>
      <c r="G401" s="234"/>
      <c r="H401" s="236" t="s">
        <v>19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181</v>
      </c>
      <c r="AU401" s="243" t="s">
        <v>81</v>
      </c>
      <c r="AV401" s="13" t="s">
        <v>79</v>
      </c>
      <c r="AW401" s="13" t="s">
        <v>33</v>
      </c>
      <c r="AX401" s="13" t="s">
        <v>72</v>
      </c>
      <c r="AY401" s="243" t="s">
        <v>170</v>
      </c>
    </row>
    <row r="402" s="13" customFormat="1">
      <c r="A402" s="13"/>
      <c r="B402" s="233"/>
      <c r="C402" s="234"/>
      <c r="D402" s="235" t="s">
        <v>181</v>
      </c>
      <c r="E402" s="236" t="s">
        <v>19</v>
      </c>
      <c r="F402" s="237" t="s">
        <v>578</v>
      </c>
      <c r="G402" s="234"/>
      <c r="H402" s="236" t="s">
        <v>19</v>
      </c>
      <c r="I402" s="238"/>
      <c r="J402" s="234"/>
      <c r="K402" s="234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181</v>
      </c>
      <c r="AU402" s="243" t="s">
        <v>81</v>
      </c>
      <c r="AV402" s="13" t="s">
        <v>79</v>
      </c>
      <c r="AW402" s="13" t="s">
        <v>33</v>
      </c>
      <c r="AX402" s="13" t="s">
        <v>72</v>
      </c>
      <c r="AY402" s="243" t="s">
        <v>170</v>
      </c>
    </row>
    <row r="403" s="13" customFormat="1">
      <c r="A403" s="13"/>
      <c r="B403" s="233"/>
      <c r="C403" s="234"/>
      <c r="D403" s="235" t="s">
        <v>181</v>
      </c>
      <c r="E403" s="236" t="s">
        <v>19</v>
      </c>
      <c r="F403" s="237" t="s">
        <v>710</v>
      </c>
      <c r="G403" s="234"/>
      <c r="H403" s="236" t="s">
        <v>19</v>
      </c>
      <c r="I403" s="238"/>
      <c r="J403" s="234"/>
      <c r="K403" s="234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181</v>
      </c>
      <c r="AU403" s="243" t="s">
        <v>81</v>
      </c>
      <c r="AV403" s="13" t="s">
        <v>79</v>
      </c>
      <c r="AW403" s="13" t="s">
        <v>33</v>
      </c>
      <c r="AX403" s="13" t="s">
        <v>72</v>
      </c>
      <c r="AY403" s="243" t="s">
        <v>170</v>
      </c>
    </row>
    <row r="404" s="14" customFormat="1">
      <c r="A404" s="14"/>
      <c r="B404" s="244"/>
      <c r="C404" s="245"/>
      <c r="D404" s="235" t="s">
        <v>181</v>
      </c>
      <c r="E404" s="246" t="s">
        <v>19</v>
      </c>
      <c r="F404" s="247" t="s">
        <v>713</v>
      </c>
      <c r="G404" s="245"/>
      <c r="H404" s="248">
        <v>3.5699999999999998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181</v>
      </c>
      <c r="AU404" s="254" t="s">
        <v>81</v>
      </c>
      <c r="AV404" s="14" t="s">
        <v>81</v>
      </c>
      <c r="AW404" s="14" t="s">
        <v>33</v>
      </c>
      <c r="AX404" s="14" t="s">
        <v>72</v>
      </c>
      <c r="AY404" s="254" t="s">
        <v>170</v>
      </c>
    </row>
    <row r="405" s="13" customFormat="1">
      <c r="A405" s="13"/>
      <c r="B405" s="233"/>
      <c r="C405" s="234"/>
      <c r="D405" s="235" t="s">
        <v>181</v>
      </c>
      <c r="E405" s="236" t="s">
        <v>19</v>
      </c>
      <c r="F405" s="237" t="s">
        <v>581</v>
      </c>
      <c r="G405" s="234"/>
      <c r="H405" s="236" t="s">
        <v>19</v>
      </c>
      <c r="I405" s="238"/>
      <c r="J405" s="234"/>
      <c r="K405" s="234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181</v>
      </c>
      <c r="AU405" s="243" t="s">
        <v>81</v>
      </c>
      <c r="AV405" s="13" t="s">
        <v>79</v>
      </c>
      <c r="AW405" s="13" t="s">
        <v>33</v>
      </c>
      <c r="AX405" s="13" t="s">
        <v>72</v>
      </c>
      <c r="AY405" s="243" t="s">
        <v>170</v>
      </c>
    </row>
    <row r="406" s="16" customFormat="1">
      <c r="A406" s="16"/>
      <c r="B406" s="266"/>
      <c r="C406" s="267"/>
      <c r="D406" s="235" t="s">
        <v>181</v>
      </c>
      <c r="E406" s="268" t="s">
        <v>19</v>
      </c>
      <c r="F406" s="269" t="s">
        <v>409</v>
      </c>
      <c r="G406" s="267"/>
      <c r="H406" s="270">
        <v>3.5699999999999998</v>
      </c>
      <c r="I406" s="271"/>
      <c r="J406" s="267"/>
      <c r="K406" s="267"/>
      <c r="L406" s="272"/>
      <c r="M406" s="273"/>
      <c r="N406" s="274"/>
      <c r="O406" s="274"/>
      <c r="P406" s="274"/>
      <c r="Q406" s="274"/>
      <c r="R406" s="274"/>
      <c r="S406" s="274"/>
      <c r="T406" s="275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76" t="s">
        <v>181</v>
      </c>
      <c r="AU406" s="276" t="s">
        <v>81</v>
      </c>
      <c r="AV406" s="16" t="s">
        <v>194</v>
      </c>
      <c r="AW406" s="16" t="s">
        <v>33</v>
      </c>
      <c r="AX406" s="16" t="s">
        <v>72</v>
      </c>
      <c r="AY406" s="276" t="s">
        <v>170</v>
      </c>
    </row>
    <row r="407" s="15" customFormat="1">
      <c r="A407" s="15"/>
      <c r="B407" s="255"/>
      <c r="C407" s="256"/>
      <c r="D407" s="235" t="s">
        <v>181</v>
      </c>
      <c r="E407" s="257" t="s">
        <v>19</v>
      </c>
      <c r="F407" s="258" t="s">
        <v>187</v>
      </c>
      <c r="G407" s="256"/>
      <c r="H407" s="259">
        <v>7.3150000000000004</v>
      </c>
      <c r="I407" s="260"/>
      <c r="J407" s="256"/>
      <c r="K407" s="256"/>
      <c r="L407" s="261"/>
      <c r="M407" s="262"/>
      <c r="N407" s="263"/>
      <c r="O407" s="263"/>
      <c r="P407" s="263"/>
      <c r="Q407" s="263"/>
      <c r="R407" s="263"/>
      <c r="S407" s="263"/>
      <c r="T407" s="264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5" t="s">
        <v>181</v>
      </c>
      <c r="AU407" s="265" t="s">
        <v>81</v>
      </c>
      <c r="AV407" s="15" t="s">
        <v>177</v>
      </c>
      <c r="AW407" s="15" t="s">
        <v>33</v>
      </c>
      <c r="AX407" s="15" t="s">
        <v>79</v>
      </c>
      <c r="AY407" s="265" t="s">
        <v>170</v>
      </c>
    </row>
    <row r="408" s="14" customFormat="1">
      <c r="A408" s="14"/>
      <c r="B408" s="244"/>
      <c r="C408" s="245"/>
      <c r="D408" s="235" t="s">
        <v>181</v>
      </c>
      <c r="E408" s="245"/>
      <c r="F408" s="247" t="s">
        <v>720</v>
      </c>
      <c r="G408" s="245"/>
      <c r="H408" s="248">
        <v>29.260000000000002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181</v>
      </c>
      <c r="AU408" s="254" t="s">
        <v>81</v>
      </c>
      <c r="AV408" s="14" t="s">
        <v>81</v>
      </c>
      <c r="AW408" s="14" t="s">
        <v>4</v>
      </c>
      <c r="AX408" s="14" t="s">
        <v>79</v>
      </c>
      <c r="AY408" s="254" t="s">
        <v>170</v>
      </c>
    </row>
    <row r="409" s="12" customFormat="1" ht="22.8" customHeight="1">
      <c r="A409" s="12"/>
      <c r="B409" s="199"/>
      <c r="C409" s="200"/>
      <c r="D409" s="201" t="s">
        <v>71</v>
      </c>
      <c r="E409" s="213" t="s">
        <v>721</v>
      </c>
      <c r="F409" s="213" t="s">
        <v>722</v>
      </c>
      <c r="G409" s="200"/>
      <c r="H409" s="200"/>
      <c r="I409" s="203"/>
      <c r="J409" s="214">
        <f>BK409</f>
        <v>0</v>
      </c>
      <c r="K409" s="200"/>
      <c r="L409" s="205"/>
      <c r="M409" s="206"/>
      <c r="N409" s="207"/>
      <c r="O409" s="207"/>
      <c r="P409" s="208">
        <f>SUM(P410:P425)</f>
        <v>0</v>
      </c>
      <c r="Q409" s="207"/>
      <c r="R409" s="208">
        <f>SUM(R410:R425)</f>
        <v>0.21266700000000002</v>
      </c>
      <c r="S409" s="207"/>
      <c r="T409" s="209">
        <f>SUM(T410:T425)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0" t="s">
        <v>79</v>
      </c>
      <c r="AT409" s="211" t="s">
        <v>71</v>
      </c>
      <c r="AU409" s="211" t="s">
        <v>79</v>
      </c>
      <c r="AY409" s="210" t="s">
        <v>170</v>
      </c>
      <c r="BK409" s="212">
        <f>SUM(BK410:BK425)</f>
        <v>0</v>
      </c>
    </row>
    <row r="410" s="2" customFormat="1" ht="16.5" customHeight="1">
      <c r="A410" s="41"/>
      <c r="B410" s="42"/>
      <c r="C410" s="215" t="s">
        <v>339</v>
      </c>
      <c r="D410" s="215" t="s">
        <v>172</v>
      </c>
      <c r="E410" s="216" t="s">
        <v>723</v>
      </c>
      <c r="F410" s="217" t="s">
        <v>724</v>
      </c>
      <c r="G410" s="218" t="s">
        <v>233</v>
      </c>
      <c r="H410" s="219">
        <v>7.79</v>
      </c>
      <c r="I410" s="220"/>
      <c r="J410" s="221">
        <f>ROUND(I410*H410,2)</f>
        <v>0</v>
      </c>
      <c r="K410" s="217" t="s">
        <v>176</v>
      </c>
      <c r="L410" s="47"/>
      <c r="M410" s="222" t="s">
        <v>19</v>
      </c>
      <c r="N410" s="223" t="s">
        <v>43</v>
      </c>
      <c r="O410" s="87"/>
      <c r="P410" s="224">
        <f>O410*H410</f>
        <v>0</v>
      </c>
      <c r="Q410" s="224">
        <v>0.027300000000000001</v>
      </c>
      <c r="R410" s="224">
        <f>Q410*H410</f>
        <v>0.21266700000000002</v>
      </c>
      <c r="S410" s="224">
        <v>0</v>
      </c>
      <c r="T410" s="225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6" t="s">
        <v>177</v>
      </c>
      <c r="AT410" s="226" t="s">
        <v>172</v>
      </c>
      <c r="AU410" s="226" t="s">
        <v>81</v>
      </c>
      <c r="AY410" s="20" t="s">
        <v>170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20" t="s">
        <v>79</v>
      </c>
      <c r="BK410" s="227">
        <f>ROUND(I410*H410,2)</f>
        <v>0</v>
      </c>
      <c r="BL410" s="20" t="s">
        <v>177</v>
      </c>
      <c r="BM410" s="226" t="s">
        <v>725</v>
      </c>
    </row>
    <row r="411" s="2" customFormat="1">
      <c r="A411" s="41"/>
      <c r="B411" s="42"/>
      <c r="C411" s="43"/>
      <c r="D411" s="228" t="s">
        <v>179</v>
      </c>
      <c r="E411" s="43"/>
      <c r="F411" s="229" t="s">
        <v>726</v>
      </c>
      <c r="G411" s="43"/>
      <c r="H411" s="43"/>
      <c r="I411" s="230"/>
      <c r="J411" s="43"/>
      <c r="K411" s="43"/>
      <c r="L411" s="47"/>
      <c r="M411" s="231"/>
      <c r="N411" s="232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179</v>
      </c>
      <c r="AU411" s="20" t="s">
        <v>81</v>
      </c>
    </row>
    <row r="412" s="13" customFormat="1">
      <c r="A412" s="13"/>
      <c r="B412" s="233"/>
      <c r="C412" s="234"/>
      <c r="D412" s="235" t="s">
        <v>181</v>
      </c>
      <c r="E412" s="236" t="s">
        <v>19</v>
      </c>
      <c r="F412" s="237" t="s">
        <v>727</v>
      </c>
      <c r="G412" s="234"/>
      <c r="H412" s="236" t="s">
        <v>19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181</v>
      </c>
      <c r="AU412" s="243" t="s">
        <v>81</v>
      </c>
      <c r="AV412" s="13" t="s">
        <v>79</v>
      </c>
      <c r="AW412" s="13" t="s">
        <v>33</v>
      </c>
      <c r="AX412" s="13" t="s">
        <v>72</v>
      </c>
      <c r="AY412" s="243" t="s">
        <v>170</v>
      </c>
    </row>
    <row r="413" s="13" customFormat="1">
      <c r="A413" s="13"/>
      <c r="B413" s="233"/>
      <c r="C413" s="234"/>
      <c r="D413" s="235" t="s">
        <v>181</v>
      </c>
      <c r="E413" s="236" t="s">
        <v>19</v>
      </c>
      <c r="F413" s="237" t="s">
        <v>237</v>
      </c>
      <c r="G413" s="234"/>
      <c r="H413" s="236" t="s">
        <v>19</v>
      </c>
      <c r="I413" s="238"/>
      <c r="J413" s="234"/>
      <c r="K413" s="234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181</v>
      </c>
      <c r="AU413" s="243" t="s">
        <v>81</v>
      </c>
      <c r="AV413" s="13" t="s">
        <v>79</v>
      </c>
      <c r="AW413" s="13" t="s">
        <v>33</v>
      </c>
      <c r="AX413" s="13" t="s">
        <v>72</v>
      </c>
      <c r="AY413" s="243" t="s">
        <v>170</v>
      </c>
    </row>
    <row r="414" s="13" customFormat="1">
      <c r="A414" s="13"/>
      <c r="B414" s="233"/>
      <c r="C414" s="234"/>
      <c r="D414" s="235" t="s">
        <v>181</v>
      </c>
      <c r="E414" s="236" t="s">
        <v>19</v>
      </c>
      <c r="F414" s="237" t="s">
        <v>728</v>
      </c>
      <c r="G414" s="234"/>
      <c r="H414" s="236" t="s">
        <v>19</v>
      </c>
      <c r="I414" s="238"/>
      <c r="J414" s="234"/>
      <c r="K414" s="234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181</v>
      </c>
      <c r="AU414" s="243" t="s">
        <v>81</v>
      </c>
      <c r="AV414" s="13" t="s">
        <v>79</v>
      </c>
      <c r="AW414" s="13" t="s">
        <v>33</v>
      </c>
      <c r="AX414" s="13" t="s">
        <v>72</v>
      </c>
      <c r="AY414" s="243" t="s">
        <v>170</v>
      </c>
    </row>
    <row r="415" s="14" customFormat="1">
      <c r="A415" s="14"/>
      <c r="B415" s="244"/>
      <c r="C415" s="245"/>
      <c r="D415" s="235" t="s">
        <v>181</v>
      </c>
      <c r="E415" s="246" t="s">
        <v>19</v>
      </c>
      <c r="F415" s="247" t="s">
        <v>249</v>
      </c>
      <c r="G415" s="245"/>
      <c r="H415" s="248">
        <v>7.79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181</v>
      </c>
      <c r="AU415" s="254" t="s">
        <v>81</v>
      </c>
      <c r="AV415" s="14" t="s">
        <v>81</v>
      </c>
      <c r="AW415" s="14" t="s">
        <v>33</v>
      </c>
      <c r="AX415" s="14" t="s">
        <v>72</v>
      </c>
      <c r="AY415" s="254" t="s">
        <v>170</v>
      </c>
    </row>
    <row r="416" s="13" customFormat="1">
      <c r="A416" s="13"/>
      <c r="B416" s="233"/>
      <c r="C416" s="234"/>
      <c r="D416" s="235" t="s">
        <v>181</v>
      </c>
      <c r="E416" s="236" t="s">
        <v>19</v>
      </c>
      <c r="F416" s="237" t="s">
        <v>729</v>
      </c>
      <c r="G416" s="234"/>
      <c r="H416" s="236" t="s">
        <v>19</v>
      </c>
      <c r="I416" s="238"/>
      <c r="J416" s="234"/>
      <c r="K416" s="234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181</v>
      </c>
      <c r="AU416" s="243" t="s">
        <v>81</v>
      </c>
      <c r="AV416" s="13" t="s">
        <v>79</v>
      </c>
      <c r="AW416" s="13" t="s">
        <v>33</v>
      </c>
      <c r="AX416" s="13" t="s">
        <v>72</v>
      </c>
      <c r="AY416" s="243" t="s">
        <v>170</v>
      </c>
    </row>
    <row r="417" s="15" customFormat="1">
      <c r="A417" s="15"/>
      <c r="B417" s="255"/>
      <c r="C417" s="256"/>
      <c r="D417" s="235" t="s">
        <v>181</v>
      </c>
      <c r="E417" s="257" t="s">
        <v>19</v>
      </c>
      <c r="F417" s="258" t="s">
        <v>187</v>
      </c>
      <c r="G417" s="256"/>
      <c r="H417" s="259">
        <v>7.79</v>
      </c>
      <c r="I417" s="260"/>
      <c r="J417" s="256"/>
      <c r="K417" s="256"/>
      <c r="L417" s="261"/>
      <c r="M417" s="262"/>
      <c r="N417" s="263"/>
      <c r="O417" s="263"/>
      <c r="P417" s="263"/>
      <c r="Q417" s="263"/>
      <c r="R417" s="263"/>
      <c r="S417" s="263"/>
      <c r="T417" s="264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5" t="s">
        <v>181</v>
      </c>
      <c r="AU417" s="265" t="s">
        <v>81</v>
      </c>
      <c r="AV417" s="15" t="s">
        <v>177</v>
      </c>
      <c r="AW417" s="15" t="s">
        <v>33</v>
      </c>
      <c r="AX417" s="15" t="s">
        <v>79</v>
      </c>
      <c r="AY417" s="265" t="s">
        <v>170</v>
      </c>
    </row>
    <row r="418" s="2" customFormat="1" ht="16.5" customHeight="1">
      <c r="A418" s="41"/>
      <c r="B418" s="42"/>
      <c r="C418" s="215" t="s">
        <v>350</v>
      </c>
      <c r="D418" s="215" t="s">
        <v>172</v>
      </c>
      <c r="E418" s="216" t="s">
        <v>730</v>
      </c>
      <c r="F418" s="217" t="s">
        <v>731</v>
      </c>
      <c r="G418" s="218" t="s">
        <v>233</v>
      </c>
      <c r="H418" s="219">
        <v>7.79</v>
      </c>
      <c r="I418" s="220"/>
      <c r="J418" s="221">
        <f>ROUND(I418*H418,2)</f>
        <v>0</v>
      </c>
      <c r="K418" s="217" t="s">
        <v>176</v>
      </c>
      <c r="L418" s="47"/>
      <c r="M418" s="222" t="s">
        <v>19</v>
      </c>
      <c r="N418" s="223" t="s">
        <v>43</v>
      </c>
      <c r="O418" s="87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6" t="s">
        <v>177</v>
      </c>
      <c r="AT418" s="226" t="s">
        <v>172</v>
      </c>
      <c r="AU418" s="226" t="s">
        <v>81</v>
      </c>
      <c r="AY418" s="20" t="s">
        <v>170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20" t="s">
        <v>79</v>
      </c>
      <c r="BK418" s="227">
        <f>ROUND(I418*H418,2)</f>
        <v>0</v>
      </c>
      <c r="BL418" s="20" t="s">
        <v>177</v>
      </c>
      <c r="BM418" s="226" t="s">
        <v>732</v>
      </c>
    </row>
    <row r="419" s="2" customFormat="1">
      <c r="A419" s="41"/>
      <c r="B419" s="42"/>
      <c r="C419" s="43"/>
      <c r="D419" s="228" t="s">
        <v>179</v>
      </c>
      <c r="E419" s="43"/>
      <c r="F419" s="229" t="s">
        <v>733</v>
      </c>
      <c r="G419" s="43"/>
      <c r="H419" s="43"/>
      <c r="I419" s="230"/>
      <c r="J419" s="43"/>
      <c r="K419" s="43"/>
      <c r="L419" s="47"/>
      <c r="M419" s="231"/>
      <c r="N419" s="232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179</v>
      </c>
      <c r="AU419" s="20" t="s">
        <v>81</v>
      </c>
    </row>
    <row r="420" s="13" customFormat="1">
      <c r="A420" s="13"/>
      <c r="B420" s="233"/>
      <c r="C420" s="234"/>
      <c r="D420" s="235" t="s">
        <v>181</v>
      </c>
      <c r="E420" s="236" t="s">
        <v>19</v>
      </c>
      <c r="F420" s="237" t="s">
        <v>727</v>
      </c>
      <c r="G420" s="234"/>
      <c r="H420" s="236" t="s">
        <v>19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181</v>
      </c>
      <c r="AU420" s="243" t="s">
        <v>81</v>
      </c>
      <c r="AV420" s="13" t="s">
        <v>79</v>
      </c>
      <c r="AW420" s="13" t="s">
        <v>33</v>
      </c>
      <c r="AX420" s="13" t="s">
        <v>72</v>
      </c>
      <c r="AY420" s="243" t="s">
        <v>170</v>
      </c>
    </row>
    <row r="421" s="13" customFormat="1">
      <c r="A421" s="13"/>
      <c r="B421" s="233"/>
      <c r="C421" s="234"/>
      <c r="D421" s="235" t="s">
        <v>181</v>
      </c>
      <c r="E421" s="236" t="s">
        <v>19</v>
      </c>
      <c r="F421" s="237" t="s">
        <v>237</v>
      </c>
      <c r="G421" s="234"/>
      <c r="H421" s="236" t="s">
        <v>19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181</v>
      </c>
      <c r="AU421" s="243" t="s">
        <v>81</v>
      </c>
      <c r="AV421" s="13" t="s">
        <v>79</v>
      </c>
      <c r="AW421" s="13" t="s">
        <v>33</v>
      </c>
      <c r="AX421" s="13" t="s">
        <v>72</v>
      </c>
      <c r="AY421" s="243" t="s">
        <v>170</v>
      </c>
    </row>
    <row r="422" s="13" customFormat="1">
      <c r="A422" s="13"/>
      <c r="B422" s="233"/>
      <c r="C422" s="234"/>
      <c r="D422" s="235" t="s">
        <v>181</v>
      </c>
      <c r="E422" s="236" t="s">
        <v>19</v>
      </c>
      <c r="F422" s="237" t="s">
        <v>734</v>
      </c>
      <c r="G422" s="234"/>
      <c r="H422" s="236" t="s">
        <v>19</v>
      </c>
      <c r="I422" s="238"/>
      <c r="J422" s="234"/>
      <c r="K422" s="234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181</v>
      </c>
      <c r="AU422" s="243" t="s">
        <v>81</v>
      </c>
      <c r="AV422" s="13" t="s">
        <v>79</v>
      </c>
      <c r="AW422" s="13" t="s">
        <v>33</v>
      </c>
      <c r="AX422" s="13" t="s">
        <v>72</v>
      </c>
      <c r="AY422" s="243" t="s">
        <v>170</v>
      </c>
    </row>
    <row r="423" s="14" customFormat="1">
      <c r="A423" s="14"/>
      <c r="B423" s="244"/>
      <c r="C423" s="245"/>
      <c r="D423" s="235" t="s">
        <v>181</v>
      </c>
      <c r="E423" s="246" t="s">
        <v>19</v>
      </c>
      <c r="F423" s="247" t="s">
        <v>249</v>
      </c>
      <c r="G423" s="245"/>
      <c r="H423" s="248">
        <v>7.79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181</v>
      </c>
      <c r="AU423" s="254" t="s">
        <v>81</v>
      </c>
      <c r="AV423" s="14" t="s">
        <v>81</v>
      </c>
      <c r="AW423" s="14" t="s">
        <v>33</v>
      </c>
      <c r="AX423" s="14" t="s">
        <v>72</v>
      </c>
      <c r="AY423" s="254" t="s">
        <v>170</v>
      </c>
    </row>
    <row r="424" s="13" customFormat="1">
      <c r="A424" s="13"/>
      <c r="B424" s="233"/>
      <c r="C424" s="234"/>
      <c r="D424" s="235" t="s">
        <v>181</v>
      </c>
      <c r="E424" s="236" t="s">
        <v>19</v>
      </c>
      <c r="F424" s="237" t="s">
        <v>729</v>
      </c>
      <c r="G424" s="234"/>
      <c r="H424" s="236" t="s">
        <v>19</v>
      </c>
      <c r="I424" s="238"/>
      <c r="J424" s="234"/>
      <c r="K424" s="234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181</v>
      </c>
      <c r="AU424" s="243" t="s">
        <v>81</v>
      </c>
      <c r="AV424" s="13" t="s">
        <v>79</v>
      </c>
      <c r="AW424" s="13" t="s">
        <v>33</v>
      </c>
      <c r="AX424" s="13" t="s">
        <v>72</v>
      </c>
      <c r="AY424" s="243" t="s">
        <v>170</v>
      </c>
    </row>
    <row r="425" s="15" customFormat="1">
      <c r="A425" s="15"/>
      <c r="B425" s="255"/>
      <c r="C425" s="256"/>
      <c r="D425" s="235" t="s">
        <v>181</v>
      </c>
      <c r="E425" s="257" t="s">
        <v>19</v>
      </c>
      <c r="F425" s="258" t="s">
        <v>187</v>
      </c>
      <c r="G425" s="256"/>
      <c r="H425" s="259">
        <v>7.79</v>
      </c>
      <c r="I425" s="260"/>
      <c r="J425" s="256"/>
      <c r="K425" s="256"/>
      <c r="L425" s="261"/>
      <c r="M425" s="262"/>
      <c r="N425" s="263"/>
      <c r="O425" s="263"/>
      <c r="P425" s="263"/>
      <c r="Q425" s="263"/>
      <c r="R425" s="263"/>
      <c r="S425" s="263"/>
      <c r="T425" s="264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5" t="s">
        <v>181</v>
      </c>
      <c r="AU425" s="265" t="s">
        <v>81</v>
      </c>
      <c r="AV425" s="15" t="s">
        <v>177</v>
      </c>
      <c r="AW425" s="15" t="s">
        <v>33</v>
      </c>
      <c r="AX425" s="15" t="s">
        <v>79</v>
      </c>
      <c r="AY425" s="265" t="s">
        <v>170</v>
      </c>
    </row>
    <row r="426" s="12" customFormat="1" ht="22.8" customHeight="1">
      <c r="A426" s="12"/>
      <c r="B426" s="199"/>
      <c r="C426" s="200"/>
      <c r="D426" s="201" t="s">
        <v>71</v>
      </c>
      <c r="E426" s="213" t="s">
        <v>223</v>
      </c>
      <c r="F426" s="213" t="s">
        <v>735</v>
      </c>
      <c r="G426" s="200"/>
      <c r="H426" s="200"/>
      <c r="I426" s="203"/>
      <c r="J426" s="214">
        <f>BK426</f>
        <v>0</v>
      </c>
      <c r="K426" s="200"/>
      <c r="L426" s="205"/>
      <c r="M426" s="206"/>
      <c r="N426" s="207"/>
      <c r="O426" s="207"/>
      <c r="P426" s="208">
        <f>SUM(P427:P433)</f>
        <v>0</v>
      </c>
      <c r="Q426" s="207"/>
      <c r="R426" s="208">
        <f>SUM(R427:R433)</f>
        <v>0.0017874999999999998</v>
      </c>
      <c r="S426" s="207"/>
      <c r="T426" s="209">
        <f>SUM(T427:T433)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10" t="s">
        <v>79</v>
      </c>
      <c r="AT426" s="211" t="s">
        <v>71</v>
      </c>
      <c r="AU426" s="211" t="s">
        <v>79</v>
      </c>
      <c r="AY426" s="210" t="s">
        <v>170</v>
      </c>
      <c r="BK426" s="212">
        <f>SUM(BK427:BK433)</f>
        <v>0</v>
      </c>
    </row>
    <row r="427" s="2" customFormat="1" ht="16.5" customHeight="1">
      <c r="A427" s="41"/>
      <c r="B427" s="42"/>
      <c r="C427" s="215" t="s">
        <v>357</v>
      </c>
      <c r="D427" s="215" t="s">
        <v>172</v>
      </c>
      <c r="E427" s="216" t="s">
        <v>540</v>
      </c>
      <c r="F427" s="217" t="s">
        <v>541</v>
      </c>
      <c r="G427" s="218" t="s">
        <v>288</v>
      </c>
      <c r="H427" s="219">
        <v>13.75</v>
      </c>
      <c r="I427" s="220"/>
      <c r="J427" s="221">
        <f>ROUND(I427*H427,2)</f>
        <v>0</v>
      </c>
      <c r="K427" s="217" t="s">
        <v>176</v>
      </c>
      <c r="L427" s="47"/>
      <c r="M427" s="222" t="s">
        <v>19</v>
      </c>
      <c r="N427" s="223" t="s">
        <v>43</v>
      </c>
      <c r="O427" s="87"/>
      <c r="P427" s="224">
        <f>O427*H427</f>
        <v>0</v>
      </c>
      <c r="Q427" s="224">
        <v>0.00012999999999999999</v>
      </c>
      <c r="R427" s="224">
        <f>Q427*H427</f>
        <v>0.0017874999999999998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177</v>
      </c>
      <c r="AT427" s="226" t="s">
        <v>172</v>
      </c>
      <c r="AU427" s="226" t="s">
        <v>81</v>
      </c>
      <c r="AY427" s="20" t="s">
        <v>170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79</v>
      </c>
      <c r="BK427" s="227">
        <f>ROUND(I427*H427,2)</f>
        <v>0</v>
      </c>
      <c r="BL427" s="20" t="s">
        <v>177</v>
      </c>
      <c r="BM427" s="226" t="s">
        <v>736</v>
      </c>
    </row>
    <row r="428" s="2" customFormat="1">
      <c r="A428" s="41"/>
      <c r="B428" s="42"/>
      <c r="C428" s="43"/>
      <c r="D428" s="228" t="s">
        <v>179</v>
      </c>
      <c r="E428" s="43"/>
      <c r="F428" s="229" t="s">
        <v>543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179</v>
      </c>
      <c r="AU428" s="20" t="s">
        <v>81</v>
      </c>
    </row>
    <row r="429" s="13" customFormat="1">
      <c r="A429" s="13"/>
      <c r="B429" s="233"/>
      <c r="C429" s="234"/>
      <c r="D429" s="235" t="s">
        <v>181</v>
      </c>
      <c r="E429" s="236" t="s">
        <v>19</v>
      </c>
      <c r="F429" s="237" t="s">
        <v>593</v>
      </c>
      <c r="G429" s="234"/>
      <c r="H429" s="236" t="s">
        <v>19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181</v>
      </c>
      <c r="AU429" s="243" t="s">
        <v>81</v>
      </c>
      <c r="AV429" s="13" t="s">
        <v>79</v>
      </c>
      <c r="AW429" s="13" t="s">
        <v>33</v>
      </c>
      <c r="AX429" s="13" t="s">
        <v>72</v>
      </c>
      <c r="AY429" s="243" t="s">
        <v>170</v>
      </c>
    </row>
    <row r="430" s="13" customFormat="1">
      <c r="A430" s="13"/>
      <c r="B430" s="233"/>
      <c r="C430" s="234"/>
      <c r="D430" s="235" t="s">
        <v>181</v>
      </c>
      <c r="E430" s="236" t="s">
        <v>19</v>
      </c>
      <c r="F430" s="237" t="s">
        <v>557</v>
      </c>
      <c r="G430" s="234"/>
      <c r="H430" s="236" t="s">
        <v>19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181</v>
      </c>
      <c r="AU430" s="243" t="s">
        <v>81</v>
      </c>
      <c r="AV430" s="13" t="s">
        <v>79</v>
      </c>
      <c r="AW430" s="13" t="s">
        <v>33</v>
      </c>
      <c r="AX430" s="13" t="s">
        <v>72</v>
      </c>
      <c r="AY430" s="243" t="s">
        <v>170</v>
      </c>
    </row>
    <row r="431" s="13" customFormat="1">
      <c r="A431" s="13"/>
      <c r="B431" s="233"/>
      <c r="C431" s="234"/>
      <c r="D431" s="235" t="s">
        <v>181</v>
      </c>
      <c r="E431" s="236" t="s">
        <v>19</v>
      </c>
      <c r="F431" s="237" t="s">
        <v>737</v>
      </c>
      <c r="G431" s="234"/>
      <c r="H431" s="236" t="s">
        <v>19</v>
      </c>
      <c r="I431" s="238"/>
      <c r="J431" s="234"/>
      <c r="K431" s="234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181</v>
      </c>
      <c r="AU431" s="243" t="s">
        <v>81</v>
      </c>
      <c r="AV431" s="13" t="s">
        <v>79</v>
      </c>
      <c r="AW431" s="13" t="s">
        <v>33</v>
      </c>
      <c r="AX431" s="13" t="s">
        <v>72</v>
      </c>
      <c r="AY431" s="243" t="s">
        <v>170</v>
      </c>
    </row>
    <row r="432" s="14" customFormat="1">
      <c r="A432" s="14"/>
      <c r="B432" s="244"/>
      <c r="C432" s="245"/>
      <c r="D432" s="235" t="s">
        <v>181</v>
      </c>
      <c r="E432" s="246" t="s">
        <v>19</v>
      </c>
      <c r="F432" s="247" t="s">
        <v>293</v>
      </c>
      <c r="G432" s="245"/>
      <c r="H432" s="248">
        <v>13.75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181</v>
      </c>
      <c r="AU432" s="254" t="s">
        <v>81</v>
      </c>
      <c r="AV432" s="14" t="s">
        <v>81</v>
      </c>
      <c r="AW432" s="14" t="s">
        <v>33</v>
      </c>
      <c r="AX432" s="14" t="s">
        <v>72</v>
      </c>
      <c r="AY432" s="254" t="s">
        <v>170</v>
      </c>
    </row>
    <row r="433" s="15" customFormat="1">
      <c r="A433" s="15"/>
      <c r="B433" s="255"/>
      <c r="C433" s="256"/>
      <c r="D433" s="235" t="s">
        <v>181</v>
      </c>
      <c r="E433" s="257" t="s">
        <v>19</v>
      </c>
      <c r="F433" s="258" t="s">
        <v>187</v>
      </c>
      <c r="G433" s="256"/>
      <c r="H433" s="259">
        <v>13.75</v>
      </c>
      <c r="I433" s="260"/>
      <c r="J433" s="256"/>
      <c r="K433" s="256"/>
      <c r="L433" s="261"/>
      <c r="M433" s="262"/>
      <c r="N433" s="263"/>
      <c r="O433" s="263"/>
      <c r="P433" s="263"/>
      <c r="Q433" s="263"/>
      <c r="R433" s="263"/>
      <c r="S433" s="263"/>
      <c r="T433" s="264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5" t="s">
        <v>181</v>
      </c>
      <c r="AU433" s="265" t="s">
        <v>81</v>
      </c>
      <c r="AV433" s="15" t="s">
        <v>177</v>
      </c>
      <c r="AW433" s="15" t="s">
        <v>33</v>
      </c>
      <c r="AX433" s="15" t="s">
        <v>79</v>
      </c>
      <c r="AY433" s="265" t="s">
        <v>170</v>
      </c>
    </row>
    <row r="434" s="12" customFormat="1" ht="22.8" customHeight="1">
      <c r="A434" s="12"/>
      <c r="B434" s="199"/>
      <c r="C434" s="200"/>
      <c r="D434" s="201" t="s">
        <v>71</v>
      </c>
      <c r="E434" s="213" t="s">
        <v>228</v>
      </c>
      <c r="F434" s="213" t="s">
        <v>229</v>
      </c>
      <c r="G434" s="200"/>
      <c r="H434" s="200"/>
      <c r="I434" s="203"/>
      <c r="J434" s="214">
        <f>BK434</f>
        <v>0</v>
      </c>
      <c r="K434" s="200"/>
      <c r="L434" s="205"/>
      <c r="M434" s="206"/>
      <c r="N434" s="207"/>
      <c r="O434" s="207"/>
      <c r="P434" s="208">
        <f>SUM(P435:P447)</f>
        <v>0</v>
      </c>
      <c r="Q434" s="207"/>
      <c r="R434" s="208">
        <f>SUM(R435:R447)</f>
        <v>0.017188499999999999</v>
      </c>
      <c r="S434" s="207"/>
      <c r="T434" s="209">
        <f>SUM(T435:T447)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10" t="s">
        <v>79</v>
      </c>
      <c r="AT434" s="211" t="s">
        <v>71</v>
      </c>
      <c r="AU434" s="211" t="s">
        <v>79</v>
      </c>
      <c r="AY434" s="210" t="s">
        <v>170</v>
      </c>
      <c r="BK434" s="212">
        <f>SUM(BK435:BK447)</f>
        <v>0</v>
      </c>
    </row>
    <row r="435" s="2" customFormat="1" ht="24.15" customHeight="1">
      <c r="A435" s="41"/>
      <c r="B435" s="42"/>
      <c r="C435" s="215" t="s">
        <v>375</v>
      </c>
      <c r="D435" s="215" t="s">
        <v>172</v>
      </c>
      <c r="E435" s="216" t="s">
        <v>231</v>
      </c>
      <c r="F435" s="217" t="s">
        <v>232</v>
      </c>
      <c r="G435" s="218" t="s">
        <v>233</v>
      </c>
      <c r="H435" s="219">
        <v>81.849999999999994</v>
      </c>
      <c r="I435" s="220"/>
      <c r="J435" s="221">
        <f>ROUND(I435*H435,2)</f>
        <v>0</v>
      </c>
      <c r="K435" s="217" t="s">
        <v>176</v>
      </c>
      <c r="L435" s="47"/>
      <c r="M435" s="222" t="s">
        <v>19</v>
      </c>
      <c r="N435" s="223" t="s">
        <v>43</v>
      </c>
      <c r="O435" s="87"/>
      <c r="P435" s="224">
        <f>O435*H435</f>
        <v>0</v>
      </c>
      <c r="Q435" s="224">
        <v>0.00021000000000000001</v>
      </c>
      <c r="R435" s="224">
        <f>Q435*H435</f>
        <v>0.017188499999999999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177</v>
      </c>
      <c r="AT435" s="226" t="s">
        <v>172</v>
      </c>
      <c r="AU435" s="226" t="s">
        <v>81</v>
      </c>
      <c r="AY435" s="20" t="s">
        <v>170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79</v>
      </c>
      <c r="BK435" s="227">
        <f>ROUND(I435*H435,2)</f>
        <v>0</v>
      </c>
      <c r="BL435" s="20" t="s">
        <v>177</v>
      </c>
      <c r="BM435" s="226" t="s">
        <v>738</v>
      </c>
    </row>
    <row r="436" s="2" customFormat="1">
      <c r="A436" s="41"/>
      <c r="B436" s="42"/>
      <c r="C436" s="43"/>
      <c r="D436" s="228" t="s">
        <v>179</v>
      </c>
      <c r="E436" s="43"/>
      <c r="F436" s="229" t="s">
        <v>235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179</v>
      </c>
      <c r="AU436" s="20" t="s">
        <v>81</v>
      </c>
    </row>
    <row r="437" s="13" customFormat="1">
      <c r="A437" s="13"/>
      <c r="B437" s="233"/>
      <c r="C437" s="234"/>
      <c r="D437" s="235" t="s">
        <v>181</v>
      </c>
      <c r="E437" s="236" t="s">
        <v>19</v>
      </c>
      <c r="F437" s="237" t="s">
        <v>739</v>
      </c>
      <c r="G437" s="234"/>
      <c r="H437" s="236" t="s">
        <v>19</v>
      </c>
      <c r="I437" s="238"/>
      <c r="J437" s="234"/>
      <c r="K437" s="234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181</v>
      </c>
      <c r="AU437" s="243" t="s">
        <v>81</v>
      </c>
      <c r="AV437" s="13" t="s">
        <v>79</v>
      </c>
      <c r="AW437" s="13" t="s">
        <v>33</v>
      </c>
      <c r="AX437" s="13" t="s">
        <v>72</v>
      </c>
      <c r="AY437" s="243" t="s">
        <v>170</v>
      </c>
    </row>
    <row r="438" s="13" customFormat="1">
      <c r="A438" s="13"/>
      <c r="B438" s="233"/>
      <c r="C438" s="234"/>
      <c r="D438" s="235" t="s">
        <v>181</v>
      </c>
      <c r="E438" s="236" t="s">
        <v>19</v>
      </c>
      <c r="F438" s="237" t="s">
        <v>740</v>
      </c>
      <c r="G438" s="234"/>
      <c r="H438" s="236" t="s">
        <v>19</v>
      </c>
      <c r="I438" s="238"/>
      <c r="J438" s="234"/>
      <c r="K438" s="234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181</v>
      </c>
      <c r="AU438" s="243" t="s">
        <v>81</v>
      </c>
      <c r="AV438" s="13" t="s">
        <v>79</v>
      </c>
      <c r="AW438" s="13" t="s">
        <v>33</v>
      </c>
      <c r="AX438" s="13" t="s">
        <v>72</v>
      </c>
      <c r="AY438" s="243" t="s">
        <v>170</v>
      </c>
    </row>
    <row r="439" s="13" customFormat="1">
      <c r="A439" s="13"/>
      <c r="B439" s="233"/>
      <c r="C439" s="234"/>
      <c r="D439" s="235" t="s">
        <v>181</v>
      </c>
      <c r="E439" s="236" t="s">
        <v>19</v>
      </c>
      <c r="F439" s="237" t="s">
        <v>741</v>
      </c>
      <c r="G439" s="234"/>
      <c r="H439" s="236" t="s">
        <v>19</v>
      </c>
      <c r="I439" s="238"/>
      <c r="J439" s="234"/>
      <c r="K439" s="234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181</v>
      </c>
      <c r="AU439" s="243" t="s">
        <v>81</v>
      </c>
      <c r="AV439" s="13" t="s">
        <v>79</v>
      </c>
      <c r="AW439" s="13" t="s">
        <v>33</v>
      </c>
      <c r="AX439" s="13" t="s">
        <v>72</v>
      </c>
      <c r="AY439" s="243" t="s">
        <v>170</v>
      </c>
    </row>
    <row r="440" s="14" customFormat="1">
      <c r="A440" s="14"/>
      <c r="B440" s="244"/>
      <c r="C440" s="245"/>
      <c r="D440" s="235" t="s">
        <v>181</v>
      </c>
      <c r="E440" s="246" t="s">
        <v>19</v>
      </c>
      <c r="F440" s="247" t="s">
        <v>742</v>
      </c>
      <c r="G440" s="245"/>
      <c r="H440" s="248">
        <v>74.5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181</v>
      </c>
      <c r="AU440" s="254" t="s">
        <v>81</v>
      </c>
      <c r="AV440" s="14" t="s">
        <v>81</v>
      </c>
      <c r="AW440" s="14" t="s">
        <v>33</v>
      </c>
      <c r="AX440" s="14" t="s">
        <v>72</v>
      </c>
      <c r="AY440" s="254" t="s">
        <v>170</v>
      </c>
    </row>
    <row r="441" s="13" customFormat="1">
      <c r="A441" s="13"/>
      <c r="B441" s="233"/>
      <c r="C441" s="234"/>
      <c r="D441" s="235" t="s">
        <v>181</v>
      </c>
      <c r="E441" s="236" t="s">
        <v>19</v>
      </c>
      <c r="F441" s="237" t="s">
        <v>743</v>
      </c>
      <c r="G441" s="234"/>
      <c r="H441" s="236" t="s">
        <v>19</v>
      </c>
      <c r="I441" s="238"/>
      <c r="J441" s="234"/>
      <c r="K441" s="234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181</v>
      </c>
      <c r="AU441" s="243" t="s">
        <v>81</v>
      </c>
      <c r="AV441" s="13" t="s">
        <v>79</v>
      </c>
      <c r="AW441" s="13" t="s">
        <v>33</v>
      </c>
      <c r="AX441" s="13" t="s">
        <v>72</v>
      </c>
      <c r="AY441" s="243" t="s">
        <v>170</v>
      </c>
    </row>
    <row r="442" s="13" customFormat="1">
      <c r="A442" s="13"/>
      <c r="B442" s="233"/>
      <c r="C442" s="234"/>
      <c r="D442" s="235" t="s">
        <v>181</v>
      </c>
      <c r="E442" s="236" t="s">
        <v>19</v>
      </c>
      <c r="F442" s="237" t="s">
        <v>744</v>
      </c>
      <c r="G442" s="234"/>
      <c r="H442" s="236" t="s">
        <v>19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181</v>
      </c>
      <c r="AU442" s="243" t="s">
        <v>81</v>
      </c>
      <c r="AV442" s="13" t="s">
        <v>79</v>
      </c>
      <c r="AW442" s="13" t="s">
        <v>33</v>
      </c>
      <c r="AX442" s="13" t="s">
        <v>72</v>
      </c>
      <c r="AY442" s="243" t="s">
        <v>170</v>
      </c>
    </row>
    <row r="443" s="13" customFormat="1">
      <c r="A443" s="13"/>
      <c r="B443" s="233"/>
      <c r="C443" s="234"/>
      <c r="D443" s="235" t="s">
        <v>181</v>
      </c>
      <c r="E443" s="236" t="s">
        <v>19</v>
      </c>
      <c r="F443" s="237" t="s">
        <v>740</v>
      </c>
      <c r="G443" s="234"/>
      <c r="H443" s="236" t="s">
        <v>19</v>
      </c>
      <c r="I443" s="238"/>
      <c r="J443" s="234"/>
      <c r="K443" s="234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181</v>
      </c>
      <c r="AU443" s="243" t="s">
        <v>81</v>
      </c>
      <c r="AV443" s="13" t="s">
        <v>79</v>
      </c>
      <c r="AW443" s="13" t="s">
        <v>33</v>
      </c>
      <c r="AX443" s="13" t="s">
        <v>72</v>
      </c>
      <c r="AY443" s="243" t="s">
        <v>170</v>
      </c>
    </row>
    <row r="444" s="13" customFormat="1">
      <c r="A444" s="13"/>
      <c r="B444" s="233"/>
      <c r="C444" s="234"/>
      <c r="D444" s="235" t="s">
        <v>181</v>
      </c>
      <c r="E444" s="236" t="s">
        <v>19</v>
      </c>
      <c r="F444" s="237" t="s">
        <v>741</v>
      </c>
      <c r="G444" s="234"/>
      <c r="H444" s="236" t="s">
        <v>19</v>
      </c>
      <c r="I444" s="238"/>
      <c r="J444" s="234"/>
      <c r="K444" s="234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181</v>
      </c>
      <c r="AU444" s="243" t="s">
        <v>81</v>
      </c>
      <c r="AV444" s="13" t="s">
        <v>79</v>
      </c>
      <c r="AW444" s="13" t="s">
        <v>33</v>
      </c>
      <c r="AX444" s="13" t="s">
        <v>72</v>
      </c>
      <c r="AY444" s="243" t="s">
        <v>170</v>
      </c>
    </row>
    <row r="445" s="14" customFormat="1">
      <c r="A445" s="14"/>
      <c r="B445" s="244"/>
      <c r="C445" s="245"/>
      <c r="D445" s="235" t="s">
        <v>181</v>
      </c>
      <c r="E445" s="246" t="s">
        <v>19</v>
      </c>
      <c r="F445" s="247" t="s">
        <v>745</v>
      </c>
      <c r="G445" s="245"/>
      <c r="H445" s="248">
        <v>7.3499999999999996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181</v>
      </c>
      <c r="AU445" s="254" t="s">
        <v>81</v>
      </c>
      <c r="AV445" s="14" t="s">
        <v>81</v>
      </c>
      <c r="AW445" s="14" t="s">
        <v>33</v>
      </c>
      <c r="AX445" s="14" t="s">
        <v>72</v>
      </c>
      <c r="AY445" s="254" t="s">
        <v>170</v>
      </c>
    </row>
    <row r="446" s="13" customFormat="1">
      <c r="A446" s="13"/>
      <c r="B446" s="233"/>
      <c r="C446" s="234"/>
      <c r="D446" s="235" t="s">
        <v>181</v>
      </c>
      <c r="E446" s="236" t="s">
        <v>19</v>
      </c>
      <c r="F446" s="237" t="s">
        <v>408</v>
      </c>
      <c r="G446" s="234"/>
      <c r="H446" s="236" t="s">
        <v>19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181</v>
      </c>
      <c r="AU446" s="243" t="s">
        <v>81</v>
      </c>
      <c r="AV446" s="13" t="s">
        <v>79</v>
      </c>
      <c r="AW446" s="13" t="s">
        <v>33</v>
      </c>
      <c r="AX446" s="13" t="s">
        <v>72</v>
      </c>
      <c r="AY446" s="243" t="s">
        <v>170</v>
      </c>
    </row>
    <row r="447" s="15" customFormat="1">
      <c r="A447" s="15"/>
      <c r="B447" s="255"/>
      <c r="C447" s="256"/>
      <c r="D447" s="235" t="s">
        <v>181</v>
      </c>
      <c r="E447" s="257" t="s">
        <v>19</v>
      </c>
      <c r="F447" s="258" t="s">
        <v>187</v>
      </c>
      <c r="G447" s="256"/>
      <c r="H447" s="259">
        <v>81.849999999999994</v>
      </c>
      <c r="I447" s="260"/>
      <c r="J447" s="256"/>
      <c r="K447" s="256"/>
      <c r="L447" s="261"/>
      <c r="M447" s="262"/>
      <c r="N447" s="263"/>
      <c r="O447" s="263"/>
      <c r="P447" s="263"/>
      <c r="Q447" s="263"/>
      <c r="R447" s="263"/>
      <c r="S447" s="263"/>
      <c r="T447" s="264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5" t="s">
        <v>181</v>
      </c>
      <c r="AU447" s="265" t="s">
        <v>81</v>
      </c>
      <c r="AV447" s="15" t="s">
        <v>177</v>
      </c>
      <c r="AW447" s="15" t="s">
        <v>33</v>
      </c>
      <c r="AX447" s="15" t="s">
        <v>79</v>
      </c>
      <c r="AY447" s="265" t="s">
        <v>170</v>
      </c>
    </row>
    <row r="448" s="12" customFormat="1" ht="22.8" customHeight="1">
      <c r="A448" s="12"/>
      <c r="B448" s="199"/>
      <c r="C448" s="200"/>
      <c r="D448" s="201" t="s">
        <v>71</v>
      </c>
      <c r="E448" s="213" t="s">
        <v>746</v>
      </c>
      <c r="F448" s="213" t="s">
        <v>747</v>
      </c>
      <c r="G448" s="200"/>
      <c r="H448" s="200"/>
      <c r="I448" s="203"/>
      <c r="J448" s="214">
        <f>BK448</f>
        <v>0</v>
      </c>
      <c r="K448" s="200"/>
      <c r="L448" s="205"/>
      <c r="M448" s="206"/>
      <c r="N448" s="207"/>
      <c r="O448" s="207"/>
      <c r="P448" s="208">
        <f>SUM(P449:P461)</f>
        <v>0</v>
      </c>
      <c r="Q448" s="207"/>
      <c r="R448" s="208">
        <f>SUM(R449:R461)</f>
        <v>0.003274</v>
      </c>
      <c r="S448" s="207"/>
      <c r="T448" s="209">
        <f>SUM(T449:T461)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10" t="s">
        <v>79</v>
      </c>
      <c r="AT448" s="211" t="s">
        <v>71</v>
      </c>
      <c r="AU448" s="211" t="s">
        <v>79</v>
      </c>
      <c r="AY448" s="210" t="s">
        <v>170</v>
      </c>
      <c r="BK448" s="212">
        <f>SUM(BK449:BK461)</f>
        <v>0</v>
      </c>
    </row>
    <row r="449" s="2" customFormat="1" ht="24.15" customHeight="1">
      <c r="A449" s="41"/>
      <c r="B449" s="42"/>
      <c r="C449" s="215" t="s">
        <v>384</v>
      </c>
      <c r="D449" s="215" t="s">
        <v>172</v>
      </c>
      <c r="E449" s="216" t="s">
        <v>748</v>
      </c>
      <c r="F449" s="217" t="s">
        <v>749</v>
      </c>
      <c r="G449" s="218" t="s">
        <v>233</v>
      </c>
      <c r="H449" s="219">
        <v>81.849999999999994</v>
      </c>
      <c r="I449" s="220"/>
      <c r="J449" s="221">
        <f>ROUND(I449*H449,2)</f>
        <v>0</v>
      </c>
      <c r="K449" s="217" t="s">
        <v>176</v>
      </c>
      <c r="L449" s="47"/>
      <c r="M449" s="222" t="s">
        <v>19</v>
      </c>
      <c r="N449" s="223" t="s">
        <v>43</v>
      </c>
      <c r="O449" s="87"/>
      <c r="P449" s="224">
        <f>O449*H449</f>
        <v>0</v>
      </c>
      <c r="Q449" s="224">
        <v>4.0000000000000003E-05</v>
      </c>
      <c r="R449" s="224">
        <f>Q449*H449</f>
        <v>0.003274</v>
      </c>
      <c r="S449" s="224">
        <v>0</v>
      </c>
      <c r="T449" s="225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6" t="s">
        <v>177</v>
      </c>
      <c r="AT449" s="226" t="s">
        <v>172</v>
      </c>
      <c r="AU449" s="226" t="s">
        <v>81</v>
      </c>
      <c r="AY449" s="20" t="s">
        <v>170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20" t="s">
        <v>79</v>
      </c>
      <c r="BK449" s="227">
        <f>ROUND(I449*H449,2)</f>
        <v>0</v>
      </c>
      <c r="BL449" s="20" t="s">
        <v>177</v>
      </c>
      <c r="BM449" s="226" t="s">
        <v>750</v>
      </c>
    </row>
    <row r="450" s="2" customFormat="1">
      <c r="A450" s="41"/>
      <c r="B450" s="42"/>
      <c r="C450" s="43"/>
      <c r="D450" s="228" t="s">
        <v>179</v>
      </c>
      <c r="E450" s="43"/>
      <c r="F450" s="229" t="s">
        <v>751</v>
      </c>
      <c r="G450" s="43"/>
      <c r="H450" s="43"/>
      <c r="I450" s="230"/>
      <c r="J450" s="43"/>
      <c r="K450" s="43"/>
      <c r="L450" s="47"/>
      <c r="M450" s="231"/>
      <c r="N450" s="232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179</v>
      </c>
      <c r="AU450" s="20" t="s">
        <v>81</v>
      </c>
    </row>
    <row r="451" s="13" customFormat="1">
      <c r="A451" s="13"/>
      <c r="B451" s="233"/>
      <c r="C451" s="234"/>
      <c r="D451" s="235" t="s">
        <v>181</v>
      </c>
      <c r="E451" s="236" t="s">
        <v>19</v>
      </c>
      <c r="F451" s="237" t="s">
        <v>752</v>
      </c>
      <c r="G451" s="234"/>
      <c r="H451" s="236" t="s">
        <v>19</v>
      </c>
      <c r="I451" s="238"/>
      <c r="J451" s="234"/>
      <c r="K451" s="234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181</v>
      </c>
      <c r="AU451" s="243" t="s">
        <v>81</v>
      </c>
      <c r="AV451" s="13" t="s">
        <v>79</v>
      </c>
      <c r="AW451" s="13" t="s">
        <v>33</v>
      </c>
      <c r="AX451" s="13" t="s">
        <v>72</v>
      </c>
      <c r="AY451" s="243" t="s">
        <v>170</v>
      </c>
    </row>
    <row r="452" s="13" customFormat="1">
      <c r="A452" s="13"/>
      <c r="B452" s="233"/>
      <c r="C452" s="234"/>
      <c r="D452" s="235" t="s">
        <v>181</v>
      </c>
      <c r="E452" s="236" t="s">
        <v>19</v>
      </c>
      <c r="F452" s="237" t="s">
        <v>753</v>
      </c>
      <c r="G452" s="234"/>
      <c r="H452" s="236" t="s">
        <v>19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181</v>
      </c>
      <c r="AU452" s="243" t="s">
        <v>81</v>
      </c>
      <c r="AV452" s="13" t="s">
        <v>79</v>
      </c>
      <c r="AW452" s="13" t="s">
        <v>33</v>
      </c>
      <c r="AX452" s="13" t="s">
        <v>72</v>
      </c>
      <c r="AY452" s="243" t="s">
        <v>170</v>
      </c>
    </row>
    <row r="453" s="13" customFormat="1">
      <c r="A453" s="13"/>
      <c r="B453" s="233"/>
      <c r="C453" s="234"/>
      <c r="D453" s="235" t="s">
        <v>181</v>
      </c>
      <c r="E453" s="236" t="s">
        <v>19</v>
      </c>
      <c r="F453" s="237" t="s">
        <v>753</v>
      </c>
      <c r="G453" s="234"/>
      <c r="H453" s="236" t="s">
        <v>19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181</v>
      </c>
      <c r="AU453" s="243" t="s">
        <v>81</v>
      </c>
      <c r="AV453" s="13" t="s">
        <v>79</v>
      </c>
      <c r="AW453" s="13" t="s">
        <v>33</v>
      </c>
      <c r="AX453" s="13" t="s">
        <v>72</v>
      </c>
      <c r="AY453" s="243" t="s">
        <v>170</v>
      </c>
    </row>
    <row r="454" s="14" customFormat="1">
      <c r="A454" s="14"/>
      <c r="B454" s="244"/>
      <c r="C454" s="245"/>
      <c r="D454" s="235" t="s">
        <v>181</v>
      </c>
      <c r="E454" s="246" t="s">
        <v>19</v>
      </c>
      <c r="F454" s="247" t="s">
        <v>742</v>
      </c>
      <c r="G454" s="245"/>
      <c r="H454" s="248">
        <v>74.5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181</v>
      </c>
      <c r="AU454" s="254" t="s">
        <v>81</v>
      </c>
      <c r="AV454" s="14" t="s">
        <v>81</v>
      </c>
      <c r="AW454" s="14" t="s">
        <v>33</v>
      </c>
      <c r="AX454" s="14" t="s">
        <v>72</v>
      </c>
      <c r="AY454" s="254" t="s">
        <v>170</v>
      </c>
    </row>
    <row r="455" s="13" customFormat="1">
      <c r="A455" s="13"/>
      <c r="B455" s="233"/>
      <c r="C455" s="234"/>
      <c r="D455" s="235" t="s">
        <v>181</v>
      </c>
      <c r="E455" s="236" t="s">
        <v>19</v>
      </c>
      <c r="F455" s="237" t="s">
        <v>237</v>
      </c>
      <c r="G455" s="234"/>
      <c r="H455" s="236" t="s">
        <v>19</v>
      </c>
      <c r="I455" s="238"/>
      <c r="J455" s="234"/>
      <c r="K455" s="234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181</v>
      </c>
      <c r="AU455" s="243" t="s">
        <v>81</v>
      </c>
      <c r="AV455" s="13" t="s">
        <v>79</v>
      </c>
      <c r="AW455" s="13" t="s">
        <v>33</v>
      </c>
      <c r="AX455" s="13" t="s">
        <v>72</v>
      </c>
      <c r="AY455" s="243" t="s">
        <v>170</v>
      </c>
    </row>
    <row r="456" s="13" customFormat="1">
      <c r="A456" s="13"/>
      <c r="B456" s="233"/>
      <c r="C456" s="234"/>
      <c r="D456" s="235" t="s">
        <v>181</v>
      </c>
      <c r="E456" s="236" t="s">
        <v>19</v>
      </c>
      <c r="F456" s="237" t="s">
        <v>754</v>
      </c>
      <c r="G456" s="234"/>
      <c r="H456" s="236" t="s">
        <v>19</v>
      </c>
      <c r="I456" s="238"/>
      <c r="J456" s="234"/>
      <c r="K456" s="234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181</v>
      </c>
      <c r="AU456" s="243" t="s">
        <v>81</v>
      </c>
      <c r="AV456" s="13" t="s">
        <v>79</v>
      </c>
      <c r="AW456" s="13" t="s">
        <v>33</v>
      </c>
      <c r="AX456" s="13" t="s">
        <v>72</v>
      </c>
      <c r="AY456" s="243" t="s">
        <v>170</v>
      </c>
    </row>
    <row r="457" s="13" customFormat="1">
      <c r="A457" s="13"/>
      <c r="B457" s="233"/>
      <c r="C457" s="234"/>
      <c r="D457" s="235" t="s">
        <v>181</v>
      </c>
      <c r="E457" s="236" t="s">
        <v>19</v>
      </c>
      <c r="F457" s="237" t="s">
        <v>753</v>
      </c>
      <c r="G457" s="234"/>
      <c r="H457" s="236" t="s">
        <v>19</v>
      </c>
      <c r="I457" s="238"/>
      <c r="J457" s="234"/>
      <c r="K457" s="234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181</v>
      </c>
      <c r="AU457" s="243" t="s">
        <v>81</v>
      </c>
      <c r="AV457" s="13" t="s">
        <v>79</v>
      </c>
      <c r="AW457" s="13" t="s">
        <v>33</v>
      </c>
      <c r="AX457" s="13" t="s">
        <v>72</v>
      </c>
      <c r="AY457" s="243" t="s">
        <v>170</v>
      </c>
    </row>
    <row r="458" s="13" customFormat="1">
      <c r="A458" s="13"/>
      <c r="B458" s="233"/>
      <c r="C458" s="234"/>
      <c r="D458" s="235" t="s">
        <v>181</v>
      </c>
      <c r="E458" s="236" t="s">
        <v>19</v>
      </c>
      <c r="F458" s="237" t="s">
        <v>753</v>
      </c>
      <c r="G458" s="234"/>
      <c r="H458" s="236" t="s">
        <v>19</v>
      </c>
      <c r="I458" s="238"/>
      <c r="J458" s="234"/>
      <c r="K458" s="234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181</v>
      </c>
      <c r="AU458" s="243" t="s">
        <v>81</v>
      </c>
      <c r="AV458" s="13" t="s">
        <v>79</v>
      </c>
      <c r="AW458" s="13" t="s">
        <v>33</v>
      </c>
      <c r="AX458" s="13" t="s">
        <v>72</v>
      </c>
      <c r="AY458" s="243" t="s">
        <v>170</v>
      </c>
    </row>
    <row r="459" s="14" customFormat="1">
      <c r="A459" s="14"/>
      <c r="B459" s="244"/>
      <c r="C459" s="245"/>
      <c r="D459" s="235" t="s">
        <v>181</v>
      </c>
      <c r="E459" s="246" t="s">
        <v>19</v>
      </c>
      <c r="F459" s="247" t="s">
        <v>745</v>
      </c>
      <c r="G459" s="245"/>
      <c r="H459" s="248">
        <v>7.3499999999999996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181</v>
      </c>
      <c r="AU459" s="254" t="s">
        <v>81</v>
      </c>
      <c r="AV459" s="14" t="s">
        <v>81</v>
      </c>
      <c r="AW459" s="14" t="s">
        <v>33</v>
      </c>
      <c r="AX459" s="14" t="s">
        <v>72</v>
      </c>
      <c r="AY459" s="254" t="s">
        <v>170</v>
      </c>
    </row>
    <row r="460" s="13" customFormat="1">
      <c r="A460" s="13"/>
      <c r="B460" s="233"/>
      <c r="C460" s="234"/>
      <c r="D460" s="235" t="s">
        <v>181</v>
      </c>
      <c r="E460" s="236" t="s">
        <v>19</v>
      </c>
      <c r="F460" s="237" t="s">
        <v>408</v>
      </c>
      <c r="G460" s="234"/>
      <c r="H460" s="236" t="s">
        <v>19</v>
      </c>
      <c r="I460" s="238"/>
      <c r="J460" s="234"/>
      <c r="K460" s="234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181</v>
      </c>
      <c r="AU460" s="243" t="s">
        <v>81</v>
      </c>
      <c r="AV460" s="13" t="s">
        <v>79</v>
      </c>
      <c r="AW460" s="13" t="s">
        <v>33</v>
      </c>
      <c r="AX460" s="13" t="s">
        <v>72</v>
      </c>
      <c r="AY460" s="243" t="s">
        <v>170</v>
      </c>
    </row>
    <row r="461" s="15" customFormat="1">
      <c r="A461" s="15"/>
      <c r="B461" s="255"/>
      <c r="C461" s="256"/>
      <c r="D461" s="235" t="s">
        <v>181</v>
      </c>
      <c r="E461" s="257" t="s">
        <v>19</v>
      </c>
      <c r="F461" s="258" t="s">
        <v>187</v>
      </c>
      <c r="G461" s="256"/>
      <c r="H461" s="259">
        <v>81.849999999999994</v>
      </c>
      <c r="I461" s="260"/>
      <c r="J461" s="256"/>
      <c r="K461" s="256"/>
      <c r="L461" s="261"/>
      <c r="M461" s="262"/>
      <c r="N461" s="263"/>
      <c r="O461" s="263"/>
      <c r="P461" s="263"/>
      <c r="Q461" s="263"/>
      <c r="R461" s="263"/>
      <c r="S461" s="263"/>
      <c r="T461" s="264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5" t="s">
        <v>181</v>
      </c>
      <c r="AU461" s="265" t="s">
        <v>81</v>
      </c>
      <c r="AV461" s="15" t="s">
        <v>177</v>
      </c>
      <c r="AW461" s="15" t="s">
        <v>33</v>
      </c>
      <c r="AX461" s="15" t="s">
        <v>79</v>
      </c>
      <c r="AY461" s="265" t="s">
        <v>170</v>
      </c>
    </row>
    <row r="462" s="12" customFormat="1" ht="22.8" customHeight="1">
      <c r="A462" s="12"/>
      <c r="B462" s="199"/>
      <c r="C462" s="200"/>
      <c r="D462" s="201" t="s">
        <v>71</v>
      </c>
      <c r="E462" s="213" t="s">
        <v>382</v>
      </c>
      <c r="F462" s="213" t="s">
        <v>383</v>
      </c>
      <c r="G462" s="200"/>
      <c r="H462" s="200"/>
      <c r="I462" s="203"/>
      <c r="J462" s="214">
        <f>BK462</f>
        <v>0</v>
      </c>
      <c r="K462" s="200"/>
      <c r="L462" s="205"/>
      <c r="M462" s="206"/>
      <c r="N462" s="207"/>
      <c r="O462" s="207"/>
      <c r="P462" s="208">
        <f>SUM(P463:P464)</f>
        <v>0</v>
      </c>
      <c r="Q462" s="207"/>
      <c r="R462" s="208">
        <f>SUM(R463:R464)</f>
        <v>0</v>
      </c>
      <c r="S462" s="207"/>
      <c r="T462" s="209">
        <f>SUM(T463:T464)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10" t="s">
        <v>79</v>
      </c>
      <c r="AT462" s="211" t="s">
        <v>71</v>
      </c>
      <c r="AU462" s="211" t="s">
        <v>79</v>
      </c>
      <c r="AY462" s="210" t="s">
        <v>170</v>
      </c>
      <c r="BK462" s="212">
        <f>SUM(BK463:BK464)</f>
        <v>0</v>
      </c>
    </row>
    <row r="463" s="2" customFormat="1" ht="33" customHeight="1">
      <c r="A463" s="41"/>
      <c r="B463" s="42"/>
      <c r="C463" s="215" t="s">
        <v>393</v>
      </c>
      <c r="D463" s="215" t="s">
        <v>172</v>
      </c>
      <c r="E463" s="216" t="s">
        <v>385</v>
      </c>
      <c r="F463" s="217" t="s">
        <v>386</v>
      </c>
      <c r="G463" s="218" t="s">
        <v>219</v>
      </c>
      <c r="H463" s="219">
        <v>59.564999999999998</v>
      </c>
      <c r="I463" s="220"/>
      <c r="J463" s="221">
        <f>ROUND(I463*H463,2)</f>
        <v>0</v>
      </c>
      <c r="K463" s="217" t="s">
        <v>176</v>
      </c>
      <c r="L463" s="47"/>
      <c r="M463" s="222" t="s">
        <v>19</v>
      </c>
      <c r="N463" s="223" t="s">
        <v>43</v>
      </c>
      <c r="O463" s="87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177</v>
      </c>
      <c r="AT463" s="226" t="s">
        <v>172</v>
      </c>
      <c r="AU463" s="226" t="s">
        <v>81</v>
      </c>
      <c r="AY463" s="20" t="s">
        <v>170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79</v>
      </c>
      <c r="BK463" s="227">
        <f>ROUND(I463*H463,2)</f>
        <v>0</v>
      </c>
      <c r="BL463" s="20" t="s">
        <v>177</v>
      </c>
      <c r="BM463" s="226" t="s">
        <v>755</v>
      </c>
    </row>
    <row r="464" s="2" customFormat="1">
      <c r="A464" s="41"/>
      <c r="B464" s="42"/>
      <c r="C464" s="43"/>
      <c r="D464" s="228" t="s">
        <v>179</v>
      </c>
      <c r="E464" s="43"/>
      <c r="F464" s="229" t="s">
        <v>388</v>
      </c>
      <c r="G464" s="43"/>
      <c r="H464" s="43"/>
      <c r="I464" s="230"/>
      <c r="J464" s="43"/>
      <c r="K464" s="43"/>
      <c r="L464" s="47"/>
      <c r="M464" s="231"/>
      <c r="N464" s="232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179</v>
      </c>
      <c r="AU464" s="20" t="s">
        <v>81</v>
      </c>
    </row>
    <row r="465" s="12" customFormat="1" ht="25.92" customHeight="1">
      <c r="A465" s="12"/>
      <c r="B465" s="199"/>
      <c r="C465" s="200"/>
      <c r="D465" s="201" t="s">
        <v>71</v>
      </c>
      <c r="E465" s="202" t="s">
        <v>389</v>
      </c>
      <c r="F465" s="202" t="s">
        <v>390</v>
      </c>
      <c r="G465" s="200"/>
      <c r="H465" s="200"/>
      <c r="I465" s="203"/>
      <c r="J465" s="204">
        <f>BK465</f>
        <v>0</v>
      </c>
      <c r="K465" s="200"/>
      <c r="L465" s="205"/>
      <c r="M465" s="206"/>
      <c r="N465" s="207"/>
      <c r="O465" s="207"/>
      <c r="P465" s="208">
        <f>P466+P523+P582+P656+P665+P728+P792+P935</f>
        <v>0</v>
      </c>
      <c r="Q465" s="207"/>
      <c r="R465" s="208">
        <f>R466+R523+R582+R656+R665+R728+R792+R935</f>
        <v>14.568957931949999</v>
      </c>
      <c r="S465" s="207"/>
      <c r="T465" s="209">
        <f>T466+T523+T582+T656+T665+T728+T792+T935</f>
        <v>0.063832689999999997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10" t="s">
        <v>81</v>
      </c>
      <c r="AT465" s="211" t="s">
        <v>71</v>
      </c>
      <c r="AU465" s="211" t="s">
        <v>72</v>
      </c>
      <c r="AY465" s="210" t="s">
        <v>170</v>
      </c>
      <c r="BK465" s="212">
        <f>BK466+BK523+BK582+BK656+BK665+BK728+BK792+BK935</f>
        <v>0</v>
      </c>
    </row>
    <row r="466" s="12" customFormat="1" ht="22.8" customHeight="1">
      <c r="A466" s="12"/>
      <c r="B466" s="199"/>
      <c r="C466" s="200"/>
      <c r="D466" s="201" t="s">
        <v>71</v>
      </c>
      <c r="E466" s="213" t="s">
        <v>391</v>
      </c>
      <c r="F466" s="213" t="s">
        <v>392</v>
      </c>
      <c r="G466" s="200"/>
      <c r="H466" s="200"/>
      <c r="I466" s="203"/>
      <c r="J466" s="214">
        <f>BK466</f>
        <v>0</v>
      </c>
      <c r="K466" s="200"/>
      <c r="L466" s="205"/>
      <c r="M466" s="206"/>
      <c r="N466" s="207"/>
      <c r="O466" s="207"/>
      <c r="P466" s="208">
        <f>SUM(P467:P522)</f>
        <v>0</v>
      </c>
      <c r="Q466" s="207"/>
      <c r="R466" s="208">
        <f>SUM(R467:R522)</f>
        <v>0.45573450000000004</v>
      </c>
      <c r="S466" s="207"/>
      <c r="T466" s="209">
        <f>SUM(T467:T522)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10" t="s">
        <v>81</v>
      </c>
      <c r="AT466" s="211" t="s">
        <v>71</v>
      </c>
      <c r="AU466" s="211" t="s">
        <v>79</v>
      </c>
      <c r="AY466" s="210" t="s">
        <v>170</v>
      </c>
      <c r="BK466" s="212">
        <f>SUM(BK467:BK522)</f>
        <v>0</v>
      </c>
    </row>
    <row r="467" s="2" customFormat="1" ht="21.75" customHeight="1">
      <c r="A467" s="41"/>
      <c r="B467" s="42"/>
      <c r="C467" s="215" t="s">
        <v>401</v>
      </c>
      <c r="D467" s="215" t="s">
        <v>172</v>
      </c>
      <c r="E467" s="216" t="s">
        <v>756</v>
      </c>
      <c r="F467" s="217" t="s">
        <v>757</v>
      </c>
      <c r="G467" s="218" t="s">
        <v>233</v>
      </c>
      <c r="H467" s="219">
        <v>65.484999999999999</v>
      </c>
      <c r="I467" s="220"/>
      <c r="J467" s="221">
        <f>ROUND(I467*H467,2)</f>
        <v>0</v>
      </c>
      <c r="K467" s="217" t="s">
        <v>176</v>
      </c>
      <c r="L467" s="47"/>
      <c r="M467" s="222" t="s">
        <v>19</v>
      </c>
      <c r="N467" s="223" t="s">
        <v>43</v>
      </c>
      <c r="O467" s="87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188</v>
      </c>
      <c r="AT467" s="226" t="s">
        <v>172</v>
      </c>
      <c r="AU467" s="226" t="s">
        <v>81</v>
      </c>
      <c r="AY467" s="20" t="s">
        <v>170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79</v>
      </c>
      <c r="BK467" s="227">
        <f>ROUND(I467*H467,2)</f>
        <v>0</v>
      </c>
      <c r="BL467" s="20" t="s">
        <v>188</v>
      </c>
      <c r="BM467" s="226" t="s">
        <v>758</v>
      </c>
    </row>
    <row r="468" s="2" customFormat="1">
      <c r="A468" s="41"/>
      <c r="B468" s="42"/>
      <c r="C468" s="43"/>
      <c r="D468" s="228" t="s">
        <v>179</v>
      </c>
      <c r="E468" s="43"/>
      <c r="F468" s="229" t="s">
        <v>759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179</v>
      </c>
      <c r="AU468" s="20" t="s">
        <v>81</v>
      </c>
    </row>
    <row r="469" s="13" customFormat="1">
      <c r="A469" s="13"/>
      <c r="B469" s="233"/>
      <c r="C469" s="234"/>
      <c r="D469" s="235" t="s">
        <v>181</v>
      </c>
      <c r="E469" s="236" t="s">
        <v>19</v>
      </c>
      <c r="F469" s="237" t="s">
        <v>760</v>
      </c>
      <c r="G469" s="234"/>
      <c r="H469" s="236" t="s">
        <v>19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181</v>
      </c>
      <c r="AU469" s="243" t="s">
        <v>81</v>
      </c>
      <c r="AV469" s="13" t="s">
        <v>79</v>
      </c>
      <c r="AW469" s="13" t="s">
        <v>33</v>
      </c>
      <c r="AX469" s="13" t="s">
        <v>72</v>
      </c>
      <c r="AY469" s="243" t="s">
        <v>170</v>
      </c>
    </row>
    <row r="470" s="13" customFormat="1">
      <c r="A470" s="13"/>
      <c r="B470" s="233"/>
      <c r="C470" s="234"/>
      <c r="D470" s="235" t="s">
        <v>181</v>
      </c>
      <c r="E470" s="236" t="s">
        <v>19</v>
      </c>
      <c r="F470" s="237" t="s">
        <v>237</v>
      </c>
      <c r="G470" s="234"/>
      <c r="H470" s="236" t="s">
        <v>19</v>
      </c>
      <c r="I470" s="238"/>
      <c r="J470" s="234"/>
      <c r="K470" s="234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181</v>
      </c>
      <c r="AU470" s="243" t="s">
        <v>81</v>
      </c>
      <c r="AV470" s="13" t="s">
        <v>79</v>
      </c>
      <c r="AW470" s="13" t="s">
        <v>33</v>
      </c>
      <c r="AX470" s="13" t="s">
        <v>72</v>
      </c>
      <c r="AY470" s="243" t="s">
        <v>170</v>
      </c>
    </row>
    <row r="471" s="13" customFormat="1">
      <c r="A471" s="13"/>
      <c r="B471" s="233"/>
      <c r="C471" s="234"/>
      <c r="D471" s="235" t="s">
        <v>181</v>
      </c>
      <c r="E471" s="236" t="s">
        <v>19</v>
      </c>
      <c r="F471" s="237" t="s">
        <v>761</v>
      </c>
      <c r="G471" s="234"/>
      <c r="H471" s="236" t="s">
        <v>19</v>
      </c>
      <c r="I471" s="238"/>
      <c r="J471" s="234"/>
      <c r="K471" s="234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181</v>
      </c>
      <c r="AU471" s="243" t="s">
        <v>81</v>
      </c>
      <c r="AV471" s="13" t="s">
        <v>79</v>
      </c>
      <c r="AW471" s="13" t="s">
        <v>33</v>
      </c>
      <c r="AX471" s="13" t="s">
        <v>72</v>
      </c>
      <c r="AY471" s="243" t="s">
        <v>170</v>
      </c>
    </row>
    <row r="472" s="14" customFormat="1">
      <c r="A472" s="14"/>
      <c r="B472" s="244"/>
      <c r="C472" s="245"/>
      <c r="D472" s="235" t="s">
        <v>181</v>
      </c>
      <c r="E472" s="246" t="s">
        <v>19</v>
      </c>
      <c r="F472" s="247" t="s">
        <v>550</v>
      </c>
      <c r="G472" s="245"/>
      <c r="H472" s="248">
        <v>65.484999999999999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181</v>
      </c>
      <c r="AU472" s="254" t="s">
        <v>81</v>
      </c>
      <c r="AV472" s="14" t="s">
        <v>81</v>
      </c>
      <c r="AW472" s="14" t="s">
        <v>33</v>
      </c>
      <c r="AX472" s="14" t="s">
        <v>72</v>
      </c>
      <c r="AY472" s="254" t="s">
        <v>170</v>
      </c>
    </row>
    <row r="473" s="15" customFormat="1">
      <c r="A473" s="15"/>
      <c r="B473" s="255"/>
      <c r="C473" s="256"/>
      <c r="D473" s="235" t="s">
        <v>181</v>
      </c>
      <c r="E473" s="257" t="s">
        <v>19</v>
      </c>
      <c r="F473" s="258" t="s">
        <v>187</v>
      </c>
      <c r="G473" s="256"/>
      <c r="H473" s="259">
        <v>65.484999999999999</v>
      </c>
      <c r="I473" s="260"/>
      <c r="J473" s="256"/>
      <c r="K473" s="256"/>
      <c r="L473" s="261"/>
      <c r="M473" s="262"/>
      <c r="N473" s="263"/>
      <c r="O473" s="263"/>
      <c r="P473" s="263"/>
      <c r="Q473" s="263"/>
      <c r="R473" s="263"/>
      <c r="S473" s="263"/>
      <c r="T473" s="264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5" t="s">
        <v>181</v>
      </c>
      <c r="AU473" s="265" t="s">
        <v>81</v>
      </c>
      <c r="AV473" s="15" t="s">
        <v>177</v>
      </c>
      <c r="AW473" s="15" t="s">
        <v>33</v>
      </c>
      <c r="AX473" s="15" t="s">
        <v>79</v>
      </c>
      <c r="AY473" s="265" t="s">
        <v>170</v>
      </c>
    </row>
    <row r="474" s="2" customFormat="1" ht="16.5" customHeight="1">
      <c r="A474" s="41"/>
      <c r="B474" s="42"/>
      <c r="C474" s="281" t="s">
        <v>413</v>
      </c>
      <c r="D474" s="281" t="s">
        <v>559</v>
      </c>
      <c r="E474" s="282" t="s">
        <v>762</v>
      </c>
      <c r="F474" s="283" t="s">
        <v>763</v>
      </c>
      <c r="G474" s="284" t="s">
        <v>219</v>
      </c>
      <c r="H474" s="285">
        <v>0.02</v>
      </c>
      <c r="I474" s="286"/>
      <c r="J474" s="287">
        <f>ROUND(I474*H474,2)</f>
        <v>0</v>
      </c>
      <c r="K474" s="283" t="s">
        <v>176</v>
      </c>
      <c r="L474" s="288"/>
      <c r="M474" s="289" t="s">
        <v>19</v>
      </c>
      <c r="N474" s="290" t="s">
        <v>43</v>
      </c>
      <c r="O474" s="87"/>
      <c r="P474" s="224">
        <f>O474*H474</f>
        <v>0</v>
      </c>
      <c r="Q474" s="224">
        <v>1</v>
      </c>
      <c r="R474" s="224">
        <f>Q474*H474</f>
        <v>0.02</v>
      </c>
      <c r="S474" s="224">
        <v>0</v>
      </c>
      <c r="T474" s="225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6" t="s">
        <v>428</v>
      </c>
      <c r="AT474" s="226" t="s">
        <v>559</v>
      </c>
      <c r="AU474" s="226" t="s">
        <v>81</v>
      </c>
      <c r="AY474" s="20" t="s">
        <v>170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20" t="s">
        <v>79</v>
      </c>
      <c r="BK474" s="227">
        <f>ROUND(I474*H474,2)</f>
        <v>0</v>
      </c>
      <c r="BL474" s="20" t="s">
        <v>188</v>
      </c>
      <c r="BM474" s="226" t="s">
        <v>764</v>
      </c>
    </row>
    <row r="475" s="13" customFormat="1">
      <c r="A475" s="13"/>
      <c r="B475" s="233"/>
      <c r="C475" s="234"/>
      <c r="D475" s="235" t="s">
        <v>181</v>
      </c>
      <c r="E475" s="236" t="s">
        <v>19</v>
      </c>
      <c r="F475" s="237" t="s">
        <v>760</v>
      </c>
      <c r="G475" s="234"/>
      <c r="H475" s="236" t="s">
        <v>19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181</v>
      </c>
      <c r="AU475" s="243" t="s">
        <v>81</v>
      </c>
      <c r="AV475" s="13" t="s">
        <v>79</v>
      </c>
      <c r="AW475" s="13" t="s">
        <v>33</v>
      </c>
      <c r="AX475" s="13" t="s">
        <v>72</v>
      </c>
      <c r="AY475" s="243" t="s">
        <v>170</v>
      </c>
    </row>
    <row r="476" s="13" customFormat="1">
      <c r="A476" s="13"/>
      <c r="B476" s="233"/>
      <c r="C476" s="234"/>
      <c r="D476" s="235" t="s">
        <v>181</v>
      </c>
      <c r="E476" s="236" t="s">
        <v>19</v>
      </c>
      <c r="F476" s="237" t="s">
        <v>237</v>
      </c>
      <c r="G476" s="234"/>
      <c r="H476" s="236" t="s">
        <v>19</v>
      </c>
      <c r="I476" s="238"/>
      <c r="J476" s="234"/>
      <c r="K476" s="234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181</v>
      </c>
      <c r="AU476" s="243" t="s">
        <v>81</v>
      </c>
      <c r="AV476" s="13" t="s">
        <v>79</v>
      </c>
      <c r="AW476" s="13" t="s">
        <v>33</v>
      </c>
      <c r="AX476" s="13" t="s">
        <v>72</v>
      </c>
      <c r="AY476" s="243" t="s">
        <v>170</v>
      </c>
    </row>
    <row r="477" s="13" customFormat="1">
      <c r="A477" s="13"/>
      <c r="B477" s="233"/>
      <c r="C477" s="234"/>
      <c r="D477" s="235" t="s">
        <v>181</v>
      </c>
      <c r="E477" s="236" t="s">
        <v>19</v>
      </c>
      <c r="F477" s="237" t="s">
        <v>761</v>
      </c>
      <c r="G477" s="234"/>
      <c r="H477" s="236" t="s">
        <v>19</v>
      </c>
      <c r="I477" s="238"/>
      <c r="J477" s="234"/>
      <c r="K477" s="234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181</v>
      </c>
      <c r="AU477" s="243" t="s">
        <v>81</v>
      </c>
      <c r="AV477" s="13" t="s">
        <v>79</v>
      </c>
      <c r="AW477" s="13" t="s">
        <v>33</v>
      </c>
      <c r="AX477" s="13" t="s">
        <v>72</v>
      </c>
      <c r="AY477" s="243" t="s">
        <v>170</v>
      </c>
    </row>
    <row r="478" s="14" customFormat="1">
      <c r="A478" s="14"/>
      <c r="B478" s="244"/>
      <c r="C478" s="245"/>
      <c r="D478" s="235" t="s">
        <v>181</v>
      </c>
      <c r="E478" s="246" t="s">
        <v>19</v>
      </c>
      <c r="F478" s="247" t="s">
        <v>550</v>
      </c>
      <c r="G478" s="245"/>
      <c r="H478" s="248">
        <v>65.484999999999999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181</v>
      </c>
      <c r="AU478" s="254" t="s">
        <v>81</v>
      </c>
      <c r="AV478" s="14" t="s">
        <v>81</v>
      </c>
      <c r="AW478" s="14" t="s">
        <v>33</v>
      </c>
      <c r="AX478" s="14" t="s">
        <v>72</v>
      </c>
      <c r="AY478" s="254" t="s">
        <v>170</v>
      </c>
    </row>
    <row r="479" s="15" customFormat="1">
      <c r="A479" s="15"/>
      <c r="B479" s="255"/>
      <c r="C479" s="256"/>
      <c r="D479" s="235" t="s">
        <v>181</v>
      </c>
      <c r="E479" s="257" t="s">
        <v>19</v>
      </c>
      <c r="F479" s="258" t="s">
        <v>187</v>
      </c>
      <c r="G479" s="256"/>
      <c r="H479" s="259">
        <v>65.484999999999999</v>
      </c>
      <c r="I479" s="260"/>
      <c r="J479" s="256"/>
      <c r="K479" s="256"/>
      <c r="L479" s="261"/>
      <c r="M479" s="262"/>
      <c r="N479" s="263"/>
      <c r="O479" s="263"/>
      <c r="P479" s="263"/>
      <c r="Q479" s="263"/>
      <c r="R479" s="263"/>
      <c r="S479" s="263"/>
      <c r="T479" s="264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5" t="s">
        <v>181</v>
      </c>
      <c r="AU479" s="265" t="s">
        <v>81</v>
      </c>
      <c r="AV479" s="15" t="s">
        <v>177</v>
      </c>
      <c r="AW479" s="15" t="s">
        <v>33</v>
      </c>
      <c r="AX479" s="15" t="s">
        <v>79</v>
      </c>
      <c r="AY479" s="265" t="s">
        <v>170</v>
      </c>
    </row>
    <row r="480" s="14" customFormat="1">
      <c r="A480" s="14"/>
      <c r="B480" s="244"/>
      <c r="C480" s="245"/>
      <c r="D480" s="235" t="s">
        <v>181</v>
      </c>
      <c r="E480" s="245"/>
      <c r="F480" s="247" t="s">
        <v>765</v>
      </c>
      <c r="G480" s="245"/>
      <c r="H480" s="248">
        <v>0.02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181</v>
      </c>
      <c r="AU480" s="254" t="s">
        <v>81</v>
      </c>
      <c r="AV480" s="14" t="s">
        <v>81</v>
      </c>
      <c r="AW480" s="14" t="s">
        <v>4</v>
      </c>
      <c r="AX480" s="14" t="s">
        <v>79</v>
      </c>
      <c r="AY480" s="254" t="s">
        <v>170</v>
      </c>
    </row>
    <row r="481" s="2" customFormat="1" ht="21.75" customHeight="1">
      <c r="A481" s="41"/>
      <c r="B481" s="42"/>
      <c r="C481" s="215" t="s">
        <v>422</v>
      </c>
      <c r="D481" s="215" t="s">
        <v>172</v>
      </c>
      <c r="E481" s="216" t="s">
        <v>766</v>
      </c>
      <c r="F481" s="217" t="s">
        <v>767</v>
      </c>
      <c r="G481" s="218" t="s">
        <v>233</v>
      </c>
      <c r="H481" s="219">
        <v>7.79</v>
      </c>
      <c r="I481" s="220"/>
      <c r="J481" s="221">
        <f>ROUND(I481*H481,2)</f>
        <v>0</v>
      </c>
      <c r="K481" s="217" t="s">
        <v>176</v>
      </c>
      <c r="L481" s="47"/>
      <c r="M481" s="222" t="s">
        <v>19</v>
      </c>
      <c r="N481" s="223" t="s">
        <v>43</v>
      </c>
      <c r="O481" s="87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26" t="s">
        <v>188</v>
      </c>
      <c r="AT481" s="226" t="s">
        <v>172</v>
      </c>
      <c r="AU481" s="226" t="s">
        <v>81</v>
      </c>
      <c r="AY481" s="20" t="s">
        <v>170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20" t="s">
        <v>79</v>
      </c>
      <c r="BK481" s="227">
        <f>ROUND(I481*H481,2)</f>
        <v>0</v>
      </c>
      <c r="BL481" s="20" t="s">
        <v>188</v>
      </c>
      <c r="BM481" s="226" t="s">
        <v>768</v>
      </c>
    </row>
    <row r="482" s="2" customFormat="1">
      <c r="A482" s="41"/>
      <c r="B482" s="42"/>
      <c r="C482" s="43"/>
      <c r="D482" s="228" t="s">
        <v>179</v>
      </c>
      <c r="E482" s="43"/>
      <c r="F482" s="229" t="s">
        <v>769</v>
      </c>
      <c r="G482" s="43"/>
      <c r="H482" s="43"/>
      <c r="I482" s="230"/>
      <c r="J482" s="43"/>
      <c r="K482" s="43"/>
      <c r="L482" s="47"/>
      <c r="M482" s="231"/>
      <c r="N482" s="232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179</v>
      </c>
      <c r="AU482" s="20" t="s">
        <v>81</v>
      </c>
    </row>
    <row r="483" s="13" customFormat="1">
      <c r="A483" s="13"/>
      <c r="B483" s="233"/>
      <c r="C483" s="234"/>
      <c r="D483" s="235" t="s">
        <v>181</v>
      </c>
      <c r="E483" s="236" t="s">
        <v>19</v>
      </c>
      <c r="F483" s="237" t="s">
        <v>770</v>
      </c>
      <c r="G483" s="234"/>
      <c r="H483" s="236" t="s">
        <v>19</v>
      </c>
      <c r="I483" s="238"/>
      <c r="J483" s="234"/>
      <c r="K483" s="234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181</v>
      </c>
      <c r="AU483" s="243" t="s">
        <v>81</v>
      </c>
      <c r="AV483" s="13" t="s">
        <v>79</v>
      </c>
      <c r="AW483" s="13" t="s">
        <v>33</v>
      </c>
      <c r="AX483" s="13" t="s">
        <v>72</v>
      </c>
      <c r="AY483" s="243" t="s">
        <v>170</v>
      </c>
    </row>
    <row r="484" s="13" customFormat="1">
      <c r="A484" s="13"/>
      <c r="B484" s="233"/>
      <c r="C484" s="234"/>
      <c r="D484" s="235" t="s">
        <v>181</v>
      </c>
      <c r="E484" s="236" t="s">
        <v>19</v>
      </c>
      <c r="F484" s="237" t="s">
        <v>237</v>
      </c>
      <c r="G484" s="234"/>
      <c r="H484" s="236" t="s">
        <v>19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181</v>
      </c>
      <c r="AU484" s="243" t="s">
        <v>81</v>
      </c>
      <c r="AV484" s="13" t="s">
        <v>79</v>
      </c>
      <c r="AW484" s="13" t="s">
        <v>33</v>
      </c>
      <c r="AX484" s="13" t="s">
        <v>72</v>
      </c>
      <c r="AY484" s="243" t="s">
        <v>170</v>
      </c>
    </row>
    <row r="485" s="13" customFormat="1">
      <c r="A485" s="13"/>
      <c r="B485" s="233"/>
      <c r="C485" s="234"/>
      <c r="D485" s="235" t="s">
        <v>181</v>
      </c>
      <c r="E485" s="236" t="s">
        <v>19</v>
      </c>
      <c r="F485" s="237" t="s">
        <v>771</v>
      </c>
      <c r="G485" s="234"/>
      <c r="H485" s="236" t="s">
        <v>19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181</v>
      </c>
      <c r="AU485" s="243" t="s">
        <v>81</v>
      </c>
      <c r="AV485" s="13" t="s">
        <v>79</v>
      </c>
      <c r="AW485" s="13" t="s">
        <v>33</v>
      </c>
      <c r="AX485" s="13" t="s">
        <v>72</v>
      </c>
      <c r="AY485" s="243" t="s">
        <v>170</v>
      </c>
    </row>
    <row r="486" s="14" customFormat="1">
      <c r="A486" s="14"/>
      <c r="B486" s="244"/>
      <c r="C486" s="245"/>
      <c r="D486" s="235" t="s">
        <v>181</v>
      </c>
      <c r="E486" s="246" t="s">
        <v>19</v>
      </c>
      <c r="F486" s="247" t="s">
        <v>249</v>
      </c>
      <c r="G486" s="245"/>
      <c r="H486" s="248">
        <v>7.79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181</v>
      </c>
      <c r="AU486" s="254" t="s">
        <v>81</v>
      </c>
      <c r="AV486" s="14" t="s">
        <v>81</v>
      </c>
      <c r="AW486" s="14" t="s">
        <v>33</v>
      </c>
      <c r="AX486" s="14" t="s">
        <v>72</v>
      </c>
      <c r="AY486" s="254" t="s">
        <v>170</v>
      </c>
    </row>
    <row r="487" s="13" customFormat="1">
      <c r="A487" s="13"/>
      <c r="B487" s="233"/>
      <c r="C487" s="234"/>
      <c r="D487" s="235" t="s">
        <v>181</v>
      </c>
      <c r="E487" s="236" t="s">
        <v>19</v>
      </c>
      <c r="F487" s="237" t="s">
        <v>729</v>
      </c>
      <c r="G487" s="234"/>
      <c r="H487" s="236" t="s">
        <v>19</v>
      </c>
      <c r="I487" s="238"/>
      <c r="J487" s="234"/>
      <c r="K487" s="234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181</v>
      </c>
      <c r="AU487" s="243" t="s">
        <v>81</v>
      </c>
      <c r="AV487" s="13" t="s">
        <v>79</v>
      </c>
      <c r="AW487" s="13" t="s">
        <v>33</v>
      </c>
      <c r="AX487" s="13" t="s">
        <v>72</v>
      </c>
      <c r="AY487" s="243" t="s">
        <v>170</v>
      </c>
    </row>
    <row r="488" s="15" customFormat="1">
      <c r="A488" s="15"/>
      <c r="B488" s="255"/>
      <c r="C488" s="256"/>
      <c r="D488" s="235" t="s">
        <v>181</v>
      </c>
      <c r="E488" s="257" t="s">
        <v>19</v>
      </c>
      <c r="F488" s="258" t="s">
        <v>187</v>
      </c>
      <c r="G488" s="256"/>
      <c r="H488" s="259">
        <v>7.79</v>
      </c>
      <c r="I488" s="260"/>
      <c r="J488" s="256"/>
      <c r="K488" s="256"/>
      <c r="L488" s="261"/>
      <c r="M488" s="262"/>
      <c r="N488" s="263"/>
      <c r="O488" s="263"/>
      <c r="P488" s="263"/>
      <c r="Q488" s="263"/>
      <c r="R488" s="263"/>
      <c r="S488" s="263"/>
      <c r="T488" s="264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5" t="s">
        <v>181</v>
      </c>
      <c r="AU488" s="265" t="s">
        <v>81</v>
      </c>
      <c r="AV488" s="15" t="s">
        <v>177</v>
      </c>
      <c r="AW488" s="15" t="s">
        <v>33</v>
      </c>
      <c r="AX488" s="15" t="s">
        <v>79</v>
      </c>
      <c r="AY488" s="265" t="s">
        <v>170</v>
      </c>
    </row>
    <row r="489" s="2" customFormat="1" ht="16.5" customHeight="1">
      <c r="A489" s="41"/>
      <c r="B489" s="42"/>
      <c r="C489" s="281" t="s">
        <v>428</v>
      </c>
      <c r="D489" s="281" t="s">
        <v>559</v>
      </c>
      <c r="E489" s="282" t="s">
        <v>762</v>
      </c>
      <c r="F489" s="283" t="s">
        <v>763</v>
      </c>
      <c r="G489" s="284" t="s">
        <v>219</v>
      </c>
      <c r="H489" s="285">
        <v>0.0030000000000000001</v>
      </c>
      <c r="I489" s="286"/>
      <c r="J489" s="287">
        <f>ROUND(I489*H489,2)</f>
        <v>0</v>
      </c>
      <c r="K489" s="283" t="s">
        <v>176</v>
      </c>
      <c r="L489" s="288"/>
      <c r="M489" s="289" t="s">
        <v>19</v>
      </c>
      <c r="N489" s="290" t="s">
        <v>43</v>
      </c>
      <c r="O489" s="87"/>
      <c r="P489" s="224">
        <f>O489*H489</f>
        <v>0</v>
      </c>
      <c r="Q489" s="224">
        <v>1</v>
      </c>
      <c r="R489" s="224">
        <f>Q489*H489</f>
        <v>0.0030000000000000001</v>
      </c>
      <c r="S489" s="224">
        <v>0</v>
      </c>
      <c r="T489" s="225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6" t="s">
        <v>428</v>
      </c>
      <c r="AT489" s="226" t="s">
        <v>559</v>
      </c>
      <c r="AU489" s="226" t="s">
        <v>81</v>
      </c>
      <c r="AY489" s="20" t="s">
        <v>170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20" t="s">
        <v>79</v>
      </c>
      <c r="BK489" s="227">
        <f>ROUND(I489*H489,2)</f>
        <v>0</v>
      </c>
      <c r="BL489" s="20" t="s">
        <v>188</v>
      </c>
      <c r="BM489" s="226" t="s">
        <v>772</v>
      </c>
    </row>
    <row r="490" s="13" customFormat="1">
      <c r="A490" s="13"/>
      <c r="B490" s="233"/>
      <c r="C490" s="234"/>
      <c r="D490" s="235" t="s">
        <v>181</v>
      </c>
      <c r="E490" s="236" t="s">
        <v>19</v>
      </c>
      <c r="F490" s="237" t="s">
        <v>770</v>
      </c>
      <c r="G490" s="234"/>
      <c r="H490" s="236" t="s">
        <v>19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181</v>
      </c>
      <c r="AU490" s="243" t="s">
        <v>81</v>
      </c>
      <c r="AV490" s="13" t="s">
        <v>79</v>
      </c>
      <c r="AW490" s="13" t="s">
        <v>33</v>
      </c>
      <c r="AX490" s="13" t="s">
        <v>72</v>
      </c>
      <c r="AY490" s="243" t="s">
        <v>170</v>
      </c>
    </row>
    <row r="491" s="13" customFormat="1">
      <c r="A491" s="13"/>
      <c r="B491" s="233"/>
      <c r="C491" s="234"/>
      <c r="D491" s="235" t="s">
        <v>181</v>
      </c>
      <c r="E491" s="236" t="s">
        <v>19</v>
      </c>
      <c r="F491" s="237" t="s">
        <v>237</v>
      </c>
      <c r="G491" s="234"/>
      <c r="H491" s="236" t="s">
        <v>19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181</v>
      </c>
      <c r="AU491" s="243" t="s">
        <v>81</v>
      </c>
      <c r="AV491" s="13" t="s">
        <v>79</v>
      </c>
      <c r="AW491" s="13" t="s">
        <v>33</v>
      </c>
      <c r="AX491" s="13" t="s">
        <v>72</v>
      </c>
      <c r="AY491" s="243" t="s">
        <v>170</v>
      </c>
    </row>
    <row r="492" s="13" customFormat="1">
      <c r="A492" s="13"/>
      <c r="B492" s="233"/>
      <c r="C492" s="234"/>
      <c r="D492" s="235" t="s">
        <v>181</v>
      </c>
      <c r="E492" s="236" t="s">
        <v>19</v>
      </c>
      <c r="F492" s="237" t="s">
        <v>771</v>
      </c>
      <c r="G492" s="234"/>
      <c r="H492" s="236" t="s">
        <v>19</v>
      </c>
      <c r="I492" s="238"/>
      <c r="J492" s="234"/>
      <c r="K492" s="234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181</v>
      </c>
      <c r="AU492" s="243" t="s">
        <v>81</v>
      </c>
      <c r="AV492" s="13" t="s">
        <v>79</v>
      </c>
      <c r="AW492" s="13" t="s">
        <v>33</v>
      </c>
      <c r="AX492" s="13" t="s">
        <v>72</v>
      </c>
      <c r="AY492" s="243" t="s">
        <v>170</v>
      </c>
    </row>
    <row r="493" s="14" customFormat="1">
      <c r="A493" s="14"/>
      <c r="B493" s="244"/>
      <c r="C493" s="245"/>
      <c r="D493" s="235" t="s">
        <v>181</v>
      </c>
      <c r="E493" s="246" t="s">
        <v>19</v>
      </c>
      <c r="F493" s="247" t="s">
        <v>249</v>
      </c>
      <c r="G493" s="245"/>
      <c r="H493" s="248">
        <v>7.79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181</v>
      </c>
      <c r="AU493" s="254" t="s">
        <v>81</v>
      </c>
      <c r="AV493" s="14" t="s">
        <v>81</v>
      </c>
      <c r="AW493" s="14" t="s">
        <v>33</v>
      </c>
      <c r="AX493" s="14" t="s">
        <v>72</v>
      </c>
      <c r="AY493" s="254" t="s">
        <v>170</v>
      </c>
    </row>
    <row r="494" s="13" customFormat="1">
      <c r="A494" s="13"/>
      <c r="B494" s="233"/>
      <c r="C494" s="234"/>
      <c r="D494" s="235" t="s">
        <v>181</v>
      </c>
      <c r="E494" s="236" t="s">
        <v>19</v>
      </c>
      <c r="F494" s="237" t="s">
        <v>729</v>
      </c>
      <c r="G494" s="234"/>
      <c r="H494" s="236" t="s">
        <v>19</v>
      </c>
      <c r="I494" s="238"/>
      <c r="J494" s="234"/>
      <c r="K494" s="234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181</v>
      </c>
      <c r="AU494" s="243" t="s">
        <v>81</v>
      </c>
      <c r="AV494" s="13" t="s">
        <v>79</v>
      </c>
      <c r="AW494" s="13" t="s">
        <v>33</v>
      </c>
      <c r="AX494" s="13" t="s">
        <v>72</v>
      </c>
      <c r="AY494" s="243" t="s">
        <v>170</v>
      </c>
    </row>
    <row r="495" s="15" customFormat="1">
      <c r="A495" s="15"/>
      <c r="B495" s="255"/>
      <c r="C495" s="256"/>
      <c r="D495" s="235" t="s">
        <v>181</v>
      </c>
      <c r="E495" s="257" t="s">
        <v>19</v>
      </c>
      <c r="F495" s="258" t="s">
        <v>187</v>
      </c>
      <c r="G495" s="256"/>
      <c r="H495" s="259">
        <v>7.79</v>
      </c>
      <c r="I495" s="260"/>
      <c r="J495" s="256"/>
      <c r="K495" s="256"/>
      <c r="L495" s="261"/>
      <c r="M495" s="262"/>
      <c r="N495" s="263"/>
      <c r="O495" s="263"/>
      <c r="P495" s="263"/>
      <c r="Q495" s="263"/>
      <c r="R495" s="263"/>
      <c r="S495" s="263"/>
      <c r="T495" s="264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5" t="s">
        <v>181</v>
      </c>
      <c r="AU495" s="265" t="s">
        <v>81</v>
      </c>
      <c r="AV495" s="15" t="s">
        <v>177</v>
      </c>
      <c r="AW495" s="15" t="s">
        <v>33</v>
      </c>
      <c r="AX495" s="15" t="s">
        <v>79</v>
      </c>
      <c r="AY495" s="265" t="s">
        <v>170</v>
      </c>
    </row>
    <row r="496" s="14" customFormat="1">
      <c r="A496" s="14"/>
      <c r="B496" s="244"/>
      <c r="C496" s="245"/>
      <c r="D496" s="235" t="s">
        <v>181</v>
      </c>
      <c r="E496" s="245"/>
      <c r="F496" s="247" t="s">
        <v>773</v>
      </c>
      <c r="G496" s="245"/>
      <c r="H496" s="248">
        <v>0.0030000000000000001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181</v>
      </c>
      <c r="AU496" s="254" t="s">
        <v>81</v>
      </c>
      <c r="AV496" s="14" t="s">
        <v>81</v>
      </c>
      <c r="AW496" s="14" t="s">
        <v>4</v>
      </c>
      <c r="AX496" s="14" t="s">
        <v>79</v>
      </c>
      <c r="AY496" s="254" t="s">
        <v>170</v>
      </c>
    </row>
    <row r="497" s="2" customFormat="1" ht="16.5" customHeight="1">
      <c r="A497" s="41"/>
      <c r="B497" s="42"/>
      <c r="C497" s="215" t="s">
        <v>435</v>
      </c>
      <c r="D497" s="215" t="s">
        <v>172</v>
      </c>
      <c r="E497" s="216" t="s">
        <v>774</v>
      </c>
      <c r="F497" s="217" t="s">
        <v>775</v>
      </c>
      <c r="G497" s="218" t="s">
        <v>233</v>
      </c>
      <c r="H497" s="219">
        <v>65.484999999999999</v>
      </c>
      <c r="I497" s="220"/>
      <c r="J497" s="221">
        <f>ROUND(I497*H497,2)</f>
        <v>0</v>
      </c>
      <c r="K497" s="217" t="s">
        <v>176</v>
      </c>
      <c r="L497" s="47"/>
      <c r="M497" s="222" t="s">
        <v>19</v>
      </c>
      <c r="N497" s="223" t="s">
        <v>43</v>
      </c>
      <c r="O497" s="87"/>
      <c r="P497" s="224">
        <f>O497*H497</f>
        <v>0</v>
      </c>
      <c r="Q497" s="224">
        <v>0.00040000000000000002</v>
      </c>
      <c r="R497" s="224">
        <f>Q497*H497</f>
        <v>0.026194000000000002</v>
      </c>
      <c r="S497" s="224">
        <v>0</v>
      </c>
      <c r="T497" s="225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6" t="s">
        <v>188</v>
      </c>
      <c r="AT497" s="226" t="s">
        <v>172</v>
      </c>
      <c r="AU497" s="226" t="s">
        <v>81</v>
      </c>
      <c r="AY497" s="20" t="s">
        <v>170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20" t="s">
        <v>79</v>
      </c>
      <c r="BK497" s="227">
        <f>ROUND(I497*H497,2)</f>
        <v>0</v>
      </c>
      <c r="BL497" s="20" t="s">
        <v>188</v>
      </c>
      <c r="BM497" s="226" t="s">
        <v>776</v>
      </c>
    </row>
    <row r="498" s="2" customFormat="1">
      <c r="A498" s="41"/>
      <c r="B498" s="42"/>
      <c r="C498" s="43"/>
      <c r="D498" s="228" t="s">
        <v>179</v>
      </c>
      <c r="E498" s="43"/>
      <c r="F498" s="229" t="s">
        <v>777</v>
      </c>
      <c r="G498" s="43"/>
      <c r="H498" s="43"/>
      <c r="I498" s="230"/>
      <c r="J498" s="43"/>
      <c r="K498" s="43"/>
      <c r="L498" s="47"/>
      <c r="M498" s="231"/>
      <c r="N498" s="232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179</v>
      </c>
      <c r="AU498" s="20" t="s">
        <v>81</v>
      </c>
    </row>
    <row r="499" s="13" customFormat="1">
      <c r="A499" s="13"/>
      <c r="B499" s="233"/>
      <c r="C499" s="234"/>
      <c r="D499" s="235" t="s">
        <v>181</v>
      </c>
      <c r="E499" s="236" t="s">
        <v>19</v>
      </c>
      <c r="F499" s="237" t="s">
        <v>778</v>
      </c>
      <c r="G499" s="234"/>
      <c r="H499" s="236" t="s">
        <v>19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181</v>
      </c>
      <c r="AU499" s="243" t="s">
        <v>81</v>
      </c>
      <c r="AV499" s="13" t="s">
        <v>79</v>
      </c>
      <c r="AW499" s="13" t="s">
        <v>33</v>
      </c>
      <c r="AX499" s="13" t="s">
        <v>72</v>
      </c>
      <c r="AY499" s="243" t="s">
        <v>170</v>
      </c>
    </row>
    <row r="500" s="13" customFormat="1">
      <c r="A500" s="13"/>
      <c r="B500" s="233"/>
      <c r="C500" s="234"/>
      <c r="D500" s="235" t="s">
        <v>181</v>
      </c>
      <c r="E500" s="236" t="s">
        <v>19</v>
      </c>
      <c r="F500" s="237" t="s">
        <v>237</v>
      </c>
      <c r="G500" s="234"/>
      <c r="H500" s="236" t="s">
        <v>19</v>
      </c>
      <c r="I500" s="238"/>
      <c r="J500" s="234"/>
      <c r="K500" s="234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181</v>
      </c>
      <c r="AU500" s="243" t="s">
        <v>81</v>
      </c>
      <c r="AV500" s="13" t="s">
        <v>79</v>
      </c>
      <c r="AW500" s="13" t="s">
        <v>33</v>
      </c>
      <c r="AX500" s="13" t="s">
        <v>72</v>
      </c>
      <c r="AY500" s="243" t="s">
        <v>170</v>
      </c>
    </row>
    <row r="501" s="13" customFormat="1">
      <c r="A501" s="13"/>
      <c r="B501" s="233"/>
      <c r="C501" s="234"/>
      <c r="D501" s="235" t="s">
        <v>181</v>
      </c>
      <c r="E501" s="236" t="s">
        <v>19</v>
      </c>
      <c r="F501" s="237" t="s">
        <v>779</v>
      </c>
      <c r="G501" s="234"/>
      <c r="H501" s="236" t="s">
        <v>19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181</v>
      </c>
      <c r="AU501" s="243" t="s">
        <v>81</v>
      </c>
      <c r="AV501" s="13" t="s">
        <v>79</v>
      </c>
      <c r="AW501" s="13" t="s">
        <v>33</v>
      </c>
      <c r="AX501" s="13" t="s">
        <v>72</v>
      </c>
      <c r="AY501" s="243" t="s">
        <v>170</v>
      </c>
    </row>
    <row r="502" s="14" customFormat="1">
      <c r="A502" s="14"/>
      <c r="B502" s="244"/>
      <c r="C502" s="245"/>
      <c r="D502" s="235" t="s">
        <v>181</v>
      </c>
      <c r="E502" s="246" t="s">
        <v>19</v>
      </c>
      <c r="F502" s="247" t="s">
        <v>550</v>
      </c>
      <c r="G502" s="245"/>
      <c r="H502" s="248">
        <v>65.484999999999999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181</v>
      </c>
      <c r="AU502" s="254" t="s">
        <v>81</v>
      </c>
      <c r="AV502" s="14" t="s">
        <v>81</v>
      </c>
      <c r="AW502" s="14" t="s">
        <v>33</v>
      </c>
      <c r="AX502" s="14" t="s">
        <v>72</v>
      </c>
      <c r="AY502" s="254" t="s">
        <v>170</v>
      </c>
    </row>
    <row r="503" s="15" customFormat="1">
      <c r="A503" s="15"/>
      <c r="B503" s="255"/>
      <c r="C503" s="256"/>
      <c r="D503" s="235" t="s">
        <v>181</v>
      </c>
      <c r="E503" s="257" t="s">
        <v>19</v>
      </c>
      <c r="F503" s="258" t="s">
        <v>187</v>
      </c>
      <c r="G503" s="256"/>
      <c r="H503" s="259">
        <v>65.484999999999999</v>
      </c>
      <c r="I503" s="260"/>
      <c r="J503" s="256"/>
      <c r="K503" s="256"/>
      <c r="L503" s="261"/>
      <c r="M503" s="262"/>
      <c r="N503" s="263"/>
      <c r="O503" s="263"/>
      <c r="P503" s="263"/>
      <c r="Q503" s="263"/>
      <c r="R503" s="263"/>
      <c r="S503" s="263"/>
      <c r="T503" s="264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5" t="s">
        <v>181</v>
      </c>
      <c r="AU503" s="265" t="s">
        <v>81</v>
      </c>
      <c r="AV503" s="15" t="s">
        <v>177</v>
      </c>
      <c r="AW503" s="15" t="s">
        <v>33</v>
      </c>
      <c r="AX503" s="15" t="s">
        <v>79</v>
      </c>
      <c r="AY503" s="265" t="s">
        <v>170</v>
      </c>
    </row>
    <row r="504" s="2" customFormat="1" ht="24.15" customHeight="1">
      <c r="A504" s="41"/>
      <c r="B504" s="42"/>
      <c r="C504" s="281" t="s">
        <v>442</v>
      </c>
      <c r="D504" s="281" t="s">
        <v>559</v>
      </c>
      <c r="E504" s="282" t="s">
        <v>780</v>
      </c>
      <c r="F504" s="283" t="s">
        <v>781</v>
      </c>
      <c r="G504" s="284" t="s">
        <v>233</v>
      </c>
      <c r="H504" s="285">
        <v>76.322999999999993</v>
      </c>
      <c r="I504" s="286"/>
      <c r="J504" s="287">
        <f>ROUND(I504*H504,2)</f>
        <v>0</v>
      </c>
      <c r="K504" s="283" t="s">
        <v>176</v>
      </c>
      <c r="L504" s="288"/>
      <c r="M504" s="289" t="s">
        <v>19</v>
      </c>
      <c r="N504" s="290" t="s">
        <v>43</v>
      </c>
      <c r="O504" s="87"/>
      <c r="P504" s="224">
        <f>O504*H504</f>
        <v>0</v>
      </c>
      <c r="Q504" s="224">
        <v>0.0047000000000000002</v>
      </c>
      <c r="R504" s="224">
        <f>Q504*H504</f>
        <v>0.35871809999999998</v>
      </c>
      <c r="S504" s="224">
        <v>0</v>
      </c>
      <c r="T504" s="225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6" t="s">
        <v>428</v>
      </c>
      <c r="AT504" s="226" t="s">
        <v>559</v>
      </c>
      <c r="AU504" s="226" t="s">
        <v>81</v>
      </c>
      <c r="AY504" s="20" t="s">
        <v>170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20" t="s">
        <v>79</v>
      </c>
      <c r="BK504" s="227">
        <f>ROUND(I504*H504,2)</f>
        <v>0</v>
      </c>
      <c r="BL504" s="20" t="s">
        <v>188</v>
      </c>
      <c r="BM504" s="226" t="s">
        <v>782</v>
      </c>
    </row>
    <row r="505" s="14" customFormat="1">
      <c r="A505" s="14"/>
      <c r="B505" s="244"/>
      <c r="C505" s="245"/>
      <c r="D505" s="235" t="s">
        <v>181</v>
      </c>
      <c r="E505" s="245"/>
      <c r="F505" s="247" t="s">
        <v>783</v>
      </c>
      <c r="G505" s="245"/>
      <c r="H505" s="248">
        <v>76.322999999999993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181</v>
      </c>
      <c r="AU505" s="254" t="s">
        <v>81</v>
      </c>
      <c r="AV505" s="14" t="s">
        <v>81</v>
      </c>
      <c r="AW505" s="14" t="s">
        <v>4</v>
      </c>
      <c r="AX505" s="14" t="s">
        <v>79</v>
      </c>
      <c r="AY505" s="254" t="s">
        <v>170</v>
      </c>
    </row>
    <row r="506" s="2" customFormat="1" ht="16.5" customHeight="1">
      <c r="A506" s="41"/>
      <c r="B506" s="42"/>
      <c r="C506" s="215" t="s">
        <v>446</v>
      </c>
      <c r="D506" s="215" t="s">
        <v>172</v>
      </c>
      <c r="E506" s="216" t="s">
        <v>784</v>
      </c>
      <c r="F506" s="217" t="s">
        <v>785</v>
      </c>
      <c r="G506" s="218" t="s">
        <v>233</v>
      </c>
      <c r="H506" s="219">
        <v>7.79</v>
      </c>
      <c r="I506" s="220"/>
      <c r="J506" s="221">
        <f>ROUND(I506*H506,2)</f>
        <v>0</v>
      </c>
      <c r="K506" s="217" t="s">
        <v>176</v>
      </c>
      <c r="L506" s="47"/>
      <c r="M506" s="222" t="s">
        <v>19</v>
      </c>
      <c r="N506" s="223" t="s">
        <v>43</v>
      </c>
      <c r="O506" s="87"/>
      <c r="P506" s="224">
        <f>O506*H506</f>
        <v>0</v>
      </c>
      <c r="Q506" s="224">
        <v>0.00040000000000000002</v>
      </c>
      <c r="R506" s="224">
        <f>Q506*H506</f>
        <v>0.0031160000000000003</v>
      </c>
      <c r="S506" s="224">
        <v>0</v>
      </c>
      <c r="T506" s="225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26" t="s">
        <v>188</v>
      </c>
      <c r="AT506" s="226" t="s">
        <v>172</v>
      </c>
      <c r="AU506" s="226" t="s">
        <v>81</v>
      </c>
      <c r="AY506" s="20" t="s">
        <v>170</v>
      </c>
      <c r="BE506" s="227">
        <f>IF(N506="základní",J506,0)</f>
        <v>0</v>
      </c>
      <c r="BF506" s="227">
        <f>IF(N506="snížená",J506,0)</f>
        <v>0</v>
      </c>
      <c r="BG506" s="227">
        <f>IF(N506="zákl. přenesená",J506,0)</f>
        <v>0</v>
      </c>
      <c r="BH506" s="227">
        <f>IF(N506="sníž. přenesená",J506,0)</f>
        <v>0</v>
      </c>
      <c r="BI506" s="227">
        <f>IF(N506="nulová",J506,0)</f>
        <v>0</v>
      </c>
      <c r="BJ506" s="20" t="s">
        <v>79</v>
      </c>
      <c r="BK506" s="227">
        <f>ROUND(I506*H506,2)</f>
        <v>0</v>
      </c>
      <c r="BL506" s="20" t="s">
        <v>188</v>
      </c>
      <c r="BM506" s="226" t="s">
        <v>786</v>
      </c>
    </row>
    <row r="507" s="2" customFormat="1">
      <c r="A507" s="41"/>
      <c r="B507" s="42"/>
      <c r="C507" s="43"/>
      <c r="D507" s="228" t="s">
        <v>179</v>
      </c>
      <c r="E507" s="43"/>
      <c r="F507" s="229" t="s">
        <v>787</v>
      </c>
      <c r="G507" s="43"/>
      <c r="H507" s="43"/>
      <c r="I507" s="230"/>
      <c r="J507" s="43"/>
      <c r="K507" s="43"/>
      <c r="L507" s="47"/>
      <c r="M507" s="231"/>
      <c r="N507" s="232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179</v>
      </c>
      <c r="AU507" s="20" t="s">
        <v>81</v>
      </c>
    </row>
    <row r="508" s="13" customFormat="1">
      <c r="A508" s="13"/>
      <c r="B508" s="233"/>
      <c r="C508" s="234"/>
      <c r="D508" s="235" t="s">
        <v>181</v>
      </c>
      <c r="E508" s="236" t="s">
        <v>19</v>
      </c>
      <c r="F508" s="237" t="s">
        <v>788</v>
      </c>
      <c r="G508" s="234"/>
      <c r="H508" s="236" t="s">
        <v>19</v>
      </c>
      <c r="I508" s="238"/>
      <c r="J508" s="234"/>
      <c r="K508" s="234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181</v>
      </c>
      <c r="AU508" s="243" t="s">
        <v>81</v>
      </c>
      <c r="AV508" s="13" t="s">
        <v>79</v>
      </c>
      <c r="AW508" s="13" t="s">
        <v>33</v>
      </c>
      <c r="AX508" s="13" t="s">
        <v>72</v>
      </c>
      <c r="AY508" s="243" t="s">
        <v>170</v>
      </c>
    </row>
    <row r="509" s="13" customFormat="1">
      <c r="A509" s="13"/>
      <c r="B509" s="233"/>
      <c r="C509" s="234"/>
      <c r="D509" s="235" t="s">
        <v>181</v>
      </c>
      <c r="E509" s="236" t="s">
        <v>19</v>
      </c>
      <c r="F509" s="237" t="s">
        <v>237</v>
      </c>
      <c r="G509" s="234"/>
      <c r="H509" s="236" t="s">
        <v>19</v>
      </c>
      <c r="I509" s="238"/>
      <c r="J509" s="234"/>
      <c r="K509" s="234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181</v>
      </c>
      <c r="AU509" s="243" t="s">
        <v>81</v>
      </c>
      <c r="AV509" s="13" t="s">
        <v>79</v>
      </c>
      <c r="AW509" s="13" t="s">
        <v>33</v>
      </c>
      <c r="AX509" s="13" t="s">
        <v>72</v>
      </c>
      <c r="AY509" s="243" t="s">
        <v>170</v>
      </c>
    </row>
    <row r="510" s="13" customFormat="1">
      <c r="A510" s="13"/>
      <c r="B510" s="233"/>
      <c r="C510" s="234"/>
      <c r="D510" s="235" t="s">
        <v>181</v>
      </c>
      <c r="E510" s="236" t="s">
        <v>19</v>
      </c>
      <c r="F510" s="237" t="s">
        <v>789</v>
      </c>
      <c r="G510" s="234"/>
      <c r="H510" s="236" t="s">
        <v>19</v>
      </c>
      <c r="I510" s="238"/>
      <c r="J510" s="234"/>
      <c r="K510" s="234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181</v>
      </c>
      <c r="AU510" s="243" t="s">
        <v>81</v>
      </c>
      <c r="AV510" s="13" t="s">
        <v>79</v>
      </c>
      <c r="AW510" s="13" t="s">
        <v>33</v>
      </c>
      <c r="AX510" s="13" t="s">
        <v>72</v>
      </c>
      <c r="AY510" s="243" t="s">
        <v>170</v>
      </c>
    </row>
    <row r="511" s="14" customFormat="1">
      <c r="A511" s="14"/>
      <c r="B511" s="244"/>
      <c r="C511" s="245"/>
      <c r="D511" s="235" t="s">
        <v>181</v>
      </c>
      <c r="E511" s="246" t="s">
        <v>19</v>
      </c>
      <c r="F511" s="247" t="s">
        <v>249</v>
      </c>
      <c r="G511" s="245"/>
      <c r="H511" s="248">
        <v>7.79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181</v>
      </c>
      <c r="AU511" s="254" t="s">
        <v>81</v>
      </c>
      <c r="AV511" s="14" t="s">
        <v>81</v>
      </c>
      <c r="AW511" s="14" t="s">
        <v>33</v>
      </c>
      <c r="AX511" s="14" t="s">
        <v>72</v>
      </c>
      <c r="AY511" s="254" t="s">
        <v>170</v>
      </c>
    </row>
    <row r="512" s="13" customFormat="1">
      <c r="A512" s="13"/>
      <c r="B512" s="233"/>
      <c r="C512" s="234"/>
      <c r="D512" s="235" t="s">
        <v>181</v>
      </c>
      <c r="E512" s="236" t="s">
        <v>19</v>
      </c>
      <c r="F512" s="237" t="s">
        <v>729</v>
      </c>
      <c r="G512" s="234"/>
      <c r="H512" s="236" t="s">
        <v>19</v>
      </c>
      <c r="I512" s="238"/>
      <c r="J512" s="234"/>
      <c r="K512" s="234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181</v>
      </c>
      <c r="AU512" s="243" t="s">
        <v>81</v>
      </c>
      <c r="AV512" s="13" t="s">
        <v>79</v>
      </c>
      <c r="AW512" s="13" t="s">
        <v>33</v>
      </c>
      <c r="AX512" s="13" t="s">
        <v>72</v>
      </c>
      <c r="AY512" s="243" t="s">
        <v>170</v>
      </c>
    </row>
    <row r="513" s="15" customFormat="1">
      <c r="A513" s="15"/>
      <c r="B513" s="255"/>
      <c r="C513" s="256"/>
      <c r="D513" s="235" t="s">
        <v>181</v>
      </c>
      <c r="E513" s="257" t="s">
        <v>19</v>
      </c>
      <c r="F513" s="258" t="s">
        <v>187</v>
      </c>
      <c r="G513" s="256"/>
      <c r="H513" s="259">
        <v>7.79</v>
      </c>
      <c r="I513" s="260"/>
      <c r="J513" s="256"/>
      <c r="K513" s="256"/>
      <c r="L513" s="261"/>
      <c r="M513" s="262"/>
      <c r="N513" s="263"/>
      <c r="O513" s="263"/>
      <c r="P513" s="263"/>
      <c r="Q513" s="263"/>
      <c r="R513" s="263"/>
      <c r="S513" s="263"/>
      <c r="T513" s="264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5" t="s">
        <v>181</v>
      </c>
      <c r="AU513" s="265" t="s">
        <v>81</v>
      </c>
      <c r="AV513" s="15" t="s">
        <v>177</v>
      </c>
      <c r="AW513" s="15" t="s">
        <v>33</v>
      </c>
      <c r="AX513" s="15" t="s">
        <v>79</v>
      </c>
      <c r="AY513" s="265" t="s">
        <v>170</v>
      </c>
    </row>
    <row r="514" s="2" customFormat="1" ht="24.15" customHeight="1">
      <c r="A514" s="41"/>
      <c r="B514" s="42"/>
      <c r="C514" s="281" t="s">
        <v>452</v>
      </c>
      <c r="D514" s="281" t="s">
        <v>559</v>
      </c>
      <c r="E514" s="282" t="s">
        <v>780</v>
      </c>
      <c r="F514" s="283" t="s">
        <v>781</v>
      </c>
      <c r="G514" s="284" t="s">
        <v>233</v>
      </c>
      <c r="H514" s="285">
        <v>9.5120000000000005</v>
      </c>
      <c r="I514" s="286"/>
      <c r="J514" s="287">
        <f>ROUND(I514*H514,2)</f>
        <v>0</v>
      </c>
      <c r="K514" s="283" t="s">
        <v>176</v>
      </c>
      <c r="L514" s="288"/>
      <c r="M514" s="289" t="s">
        <v>19</v>
      </c>
      <c r="N514" s="290" t="s">
        <v>43</v>
      </c>
      <c r="O514" s="87"/>
      <c r="P514" s="224">
        <f>O514*H514</f>
        <v>0</v>
      </c>
      <c r="Q514" s="224">
        <v>0.0047000000000000002</v>
      </c>
      <c r="R514" s="224">
        <f>Q514*H514</f>
        <v>0.044706400000000007</v>
      </c>
      <c r="S514" s="224">
        <v>0</v>
      </c>
      <c r="T514" s="225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6" t="s">
        <v>428</v>
      </c>
      <c r="AT514" s="226" t="s">
        <v>559</v>
      </c>
      <c r="AU514" s="226" t="s">
        <v>81</v>
      </c>
      <c r="AY514" s="20" t="s">
        <v>170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20" t="s">
        <v>79</v>
      </c>
      <c r="BK514" s="227">
        <f>ROUND(I514*H514,2)</f>
        <v>0</v>
      </c>
      <c r="BL514" s="20" t="s">
        <v>188</v>
      </c>
      <c r="BM514" s="226" t="s">
        <v>790</v>
      </c>
    </row>
    <row r="515" s="13" customFormat="1">
      <c r="A515" s="13"/>
      <c r="B515" s="233"/>
      <c r="C515" s="234"/>
      <c r="D515" s="235" t="s">
        <v>181</v>
      </c>
      <c r="E515" s="236" t="s">
        <v>19</v>
      </c>
      <c r="F515" s="237" t="s">
        <v>788</v>
      </c>
      <c r="G515" s="234"/>
      <c r="H515" s="236" t="s">
        <v>19</v>
      </c>
      <c r="I515" s="238"/>
      <c r="J515" s="234"/>
      <c r="K515" s="234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181</v>
      </c>
      <c r="AU515" s="243" t="s">
        <v>81</v>
      </c>
      <c r="AV515" s="13" t="s">
        <v>79</v>
      </c>
      <c r="AW515" s="13" t="s">
        <v>33</v>
      </c>
      <c r="AX515" s="13" t="s">
        <v>72</v>
      </c>
      <c r="AY515" s="243" t="s">
        <v>170</v>
      </c>
    </row>
    <row r="516" s="13" customFormat="1">
      <c r="A516" s="13"/>
      <c r="B516" s="233"/>
      <c r="C516" s="234"/>
      <c r="D516" s="235" t="s">
        <v>181</v>
      </c>
      <c r="E516" s="236" t="s">
        <v>19</v>
      </c>
      <c r="F516" s="237" t="s">
        <v>237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181</v>
      </c>
      <c r="AU516" s="243" t="s">
        <v>81</v>
      </c>
      <c r="AV516" s="13" t="s">
        <v>79</v>
      </c>
      <c r="AW516" s="13" t="s">
        <v>33</v>
      </c>
      <c r="AX516" s="13" t="s">
        <v>72</v>
      </c>
      <c r="AY516" s="243" t="s">
        <v>170</v>
      </c>
    </row>
    <row r="517" s="13" customFormat="1">
      <c r="A517" s="13"/>
      <c r="B517" s="233"/>
      <c r="C517" s="234"/>
      <c r="D517" s="235" t="s">
        <v>181</v>
      </c>
      <c r="E517" s="236" t="s">
        <v>19</v>
      </c>
      <c r="F517" s="237" t="s">
        <v>789</v>
      </c>
      <c r="G517" s="234"/>
      <c r="H517" s="236" t="s">
        <v>19</v>
      </c>
      <c r="I517" s="238"/>
      <c r="J517" s="234"/>
      <c r="K517" s="234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181</v>
      </c>
      <c r="AU517" s="243" t="s">
        <v>81</v>
      </c>
      <c r="AV517" s="13" t="s">
        <v>79</v>
      </c>
      <c r="AW517" s="13" t="s">
        <v>33</v>
      </c>
      <c r="AX517" s="13" t="s">
        <v>72</v>
      </c>
      <c r="AY517" s="243" t="s">
        <v>170</v>
      </c>
    </row>
    <row r="518" s="14" customFormat="1">
      <c r="A518" s="14"/>
      <c r="B518" s="244"/>
      <c r="C518" s="245"/>
      <c r="D518" s="235" t="s">
        <v>181</v>
      </c>
      <c r="E518" s="246" t="s">
        <v>19</v>
      </c>
      <c r="F518" s="247" t="s">
        <v>249</v>
      </c>
      <c r="G518" s="245"/>
      <c r="H518" s="248">
        <v>7.79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181</v>
      </c>
      <c r="AU518" s="254" t="s">
        <v>81</v>
      </c>
      <c r="AV518" s="14" t="s">
        <v>81</v>
      </c>
      <c r="AW518" s="14" t="s">
        <v>33</v>
      </c>
      <c r="AX518" s="14" t="s">
        <v>72</v>
      </c>
      <c r="AY518" s="254" t="s">
        <v>170</v>
      </c>
    </row>
    <row r="519" s="15" customFormat="1">
      <c r="A519" s="15"/>
      <c r="B519" s="255"/>
      <c r="C519" s="256"/>
      <c r="D519" s="235" t="s">
        <v>181</v>
      </c>
      <c r="E519" s="257" t="s">
        <v>19</v>
      </c>
      <c r="F519" s="258" t="s">
        <v>187</v>
      </c>
      <c r="G519" s="256"/>
      <c r="H519" s="259">
        <v>7.79</v>
      </c>
      <c r="I519" s="260"/>
      <c r="J519" s="256"/>
      <c r="K519" s="256"/>
      <c r="L519" s="261"/>
      <c r="M519" s="262"/>
      <c r="N519" s="263"/>
      <c r="O519" s="263"/>
      <c r="P519" s="263"/>
      <c r="Q519" s="263"/>
      <c r="R519" s="263"/>
      <c r="S519" s="263"/>
      <c r="T519" s="264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5" t="s">
        <v>181</v>
      </c>
      <c r="AU519" s="265" t="s">
        <v>81</v>
      </c>
      <c r="AV519" s="15" t="s">
        <v>177</v>
      </c>
      <c r="AW519" s="15" t="s">
        <v>33</v>
      </c>
      <c r="AX519" s="15" t="s">
        <v>79</v>
      </c>
      <c r="AY519" s="265" t="s">
        <v>170</v>
      </c>
    </row>
    <row r="520" s="14" customFormat="1">
      <c r="A520" s="14"/>
      <c r="B520" s="244"/>
      <c r="C520" s="245"/>
      <c r="D520" s="235" t="s">
        <v>181</v>
      </c>
      <c r="E520" s="245"/>
      <c r="F520" s="247" t="s">
        <v>791</v>
      </c>
      <c r="G520" s="245"/>
      <c r="H520" s="248">
        <v>9.5120000000000005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181</v>
      </c>
      <c r="AU520" s="254" t="s">
        <v>81</v>
      </c>
      <c r="AV520" s="14" t="s">
        <v>81</v>
      </c>
      <c r="AW520" s="14" t="s">
        <v>4</v>
      </c>
      <c r="AX520" s="14" t="s">
        <v>79</v>
      </c>
      <c r="AY520" s="254" t="s">
        <v>170</v>
      </c>
    </row>
    <row r="521" s="2" customFormat="1" ht="33" customHeight="1">
      <c r="A521" s="41"/>
      <c r="B521" s="42"/>
      <c r="C521" s="215" t="s">
        <v>458</v>
      </c>
      <c r="D521" s="215" t="s">
        <v>172</v>
      </c>
      <c r="E521" s="216" t="s">
        <v>792</v>
      </c>
      <c r="F521" s="217" t="s">
        <v>793</v>
      </c>
      <c r="G521" s="218" t="s">
        <v>219</v>
      </c>
      <c r="H521" s="219">
        <v>0.45600000000000002</v>
      </c>
      <c r="I521" s="220"/>
      <c r="J521" s="221">
        <f>ROUND(I521*H521,2)</f>
        <v>0</v>
      </c>
      <c r="K521" s="217" t="s">
        <v>176</v>
      </c>
      <c r="L521" s="47"/>
      <c r="M521" s="222" t="s">
        <v>19</v>
      </c>
      <c r="N521" s="223" t="s">
        <v>43</v>
      </c>
      <c r="O521" s="87"/>
      <c r="P521" s="224">
        <f>O521*H521</f>
        <v>0</v>
      </c>
      <c r="Q521" s="224">
        <v>0</v>
      </c>
      <c r="R521" s="224">
        <f>Q521*H521</f>
        <v>0</v>
      </c>
      <c r="S521" s="224">
        <v>0</v>
      </c>
      <c r="T521" s="225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6" t="s">
        <v>188</v>
      </c>
      <c r="AT521" s="226" t="s">
        <v>172</v>
      </c>
      <c r="AU521" s="226" t="s">
        <v>81</v>
      </c>
      <c r="AY521" s="20" t="s">
        <v>170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20" t="s">
        <v>79</v>
      </c>
      <c r="BK521" s="227">
        <f>ROUND(I521*H521,2)</f>
        <v>0</v>
      </c>
      <c r="BL521" s="20" t="s">
        <v>188</v>
      </c>
      <c r="BM521" s="226" t="s">
        <v>794</v>
      </c>
    </row>
    <row r="522" s="2" customFormat="1">
      <c r="A522" s="41"/>
      <c r="B522" s="42"/>
      <c r="C522" s="43"/>
      <c r="D522" s="228" t="s">
        <v>179</v>
      </c>
      <c r="E522" s="43"/>
      <c r="F522" s="229" t="s">
        <v>795</v>
      </c>
      <c r="G522" s="43"/>
      <c r="H522" s="43"/>
      <c r="I522" s="230"/>
      <c r="J522" s="43"/>
      <c r="K522" s="43"/>
      <c r="L522" s="47"/>
      <c r="M522" s="231"/>
      <c r="N522" s="232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179</v>
      </c>
      <c r="AU522" s="20" t="s">
        <v>81</v>
      </c>
    </row>
    <row r="523" s="12" customFormat="1" ht="22.8" customHeight="1">
      <c r="A523" s="12"/>
      <c r="B523" s="199"/>
      <c r="C523" s="200"/>
      <c r="D523" s="201" t="s">
        <v>71</v>
      </c>
      <c r="E523" s="213" t="s">
        <v>796</v>
      </c>
      <c r="F523" s="213" t="s">
        <v>797</v>
      </c>
      <c r="G523" s="200"/>
      <c r="H523" s="200"/>
      <c r="I523" s="203"/>
      <c r="J523" s="214">
        <f>BK523</f>
        <v>0</v>
      </c>
      <c r="K523" s="200"/>
      <c r="L523" s="205"/>
      <c r="M523" s="206"/>
      <c r="N523" s="207"/>
      <c r="O523" s="207"/>
      <c r="P523" s="208">
        <f>SUM(P524:P581)</f>
        <v>0</v>
      </c>
      <c r="Q523" s="207"/>
      <c r="R523" s="208">
        <f>SUM(R524:R581)</f>
        <v>0.25049769999999999</v>
      </c>
      <c r="S523" s="207"/>
      <c r="T523" s="209">
        <f>SUM(T524:T581)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10" t="s">
        <v>81</v>
      </c>
      <c r="AT523" s="211" t="s">
        <v>71</v>
      </c>
      <c r="AU523" s="211" t="s">
        <v>79</v>
      </c>
      <c r="AY523" s="210" t="s">
        <v>170</v>
      </c>
      <c r="BK523" s="212">
        <f>SUM(BK524:BK581)</f>
        <v>0</v>
      </c>
    </row>
    <row r="524" s="2" customFormat="1" ht="24.15" customHeight="1">
      <c r="A524" s="41"/>
      <c r="B524" s="42"/>
      <c r="C524" s="215" t="s">
        <v>468</v>
      </c>
      <c r="D524" s="215" t="s">
        <v>172</v>
      </c>
      <c r="E524" s="216" t="s">
        <v>798</v>
      </c>
      <c r="F524" s="217" t="s">
        <v>799</v>
      </c>
      <c r="G524" s="218" t="s">
        <v>233</v>
      </c>
      <c r="H524" s="219">
        <v>69.055000000000007</v>
      </c>
      <c r="I524" s="220"/>
      <c r="J524" s="221">
        <f>ROUND(I524*H524,2)</f>
        <v>0</v>
      </c>
      <c r="K524" s="217" t="s">
        <v>176</v>
      </c>
      <c r="L524" s="47"/>
      <c r="M524" s="222" t="s">
        <v>19</v>
      </c>
      <c r="N524" s="223" t="s">
        <v>43</v>
      </c>
      <c r="O524" s="87"/>
      <c r="P524" s="224">
        <f>O524*H524</f>
        <v>0</v>
      </c>
      <c r="Q524" s="224">
        <v>0</v>
      </c>
      <c r="R524" s="224">
        <f>Q524*H524</f>
        <v>0</v>
      </c>
      <c r="S524" s="224">
        <v>0</v>
      </c>
      <c r="T524" s="225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6" t="s">
        <v>188</v>
      </c>
      <c r="AT524" s="226" t="s">
        <v>172</v>
      </c>
      <c r="AU524" s="226" t="s">
        <v>81</v>
      </c>
      <c r="AY524" s="20" t="s">
        <v>170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20" t="s">
        <v>79</v>
      </c>
      <c r="BK524" s="227">
        <f>ROUND(I524*H524,2)</f>
        <v>0</v>
      </c>
      <c r="BL524" s="20" t="s">
        <v>188</v>
      </c>
      <c r="BM524" s="226" t="s">
        <v>800</v>
      </c>
    </row>
    <row r="525" s="2" customFormat="1">
      <c r="A525" s="41"/>
      <c r="B525" s="42"/>
      <c r="C525" s="43"/>
      <c r="D525" s="228" t="s">
        <v>179</v>
      </c>
      <c r="E525" s="43"/>
      <c r="F525" s="229" t="s">
        <v>801</v>
      </c>
      <c r="G525" s="43"/>
      <c r="H525" s="43"/>
      <c r="I525" s="230"/>
      <c r="J525" s="43"/>
      <c r="K525" s="43"/>
      <c r="L525" s="47"/>
      <c r="M525" s="231"/>
      <c r="N525" s="232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179</v>
      </c>
      <c r="AU525" s="20" t="s">
        <v>81</v>
      </c>
    </row>
    <row r="526" s="13" customFormat="1">
      <c r="A526" s="13"/>
      <c r="B526" s="233"/>
      <c r="C526" s="234"/>
      <c r="D526" s="235" t="s">
        <v>181</v>
      </c>
      <c r="E526" s="236" t="s">
        <v>19</v>
      </c>
      <c r="F526" s="237" t="s">
        <v>707</v>
      </c>
      <c r="G526" s="234"/>
      <c r="H526" s="236" t="s">
        <v>19</v>
      </c>
      <c r="I526" s="238"/>
      <c r="J526" s="234"/>
      <c r="K526" s="234"/>
      <c r="L526" s="239"/>
      <c r="M526" s="240"/>
      <c r="N526" s="241"/>
      <c r="O526" s="241"/>
      <c r="P526" s="241"/>
      <c r="Q526" s="241"/>
      <c r="R526" s="241"/>
      <c r="S526" s="241"/>
      <c r="T526" s="24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3" t="s">
        <v>181</v>
      </c>
      <c r="AU526" s="243" t="s">
        <v>81</v>
      </c>
      <c r="AV526" s="13" t="s">
        <v>79</v>
      </c>
      <c r="AW526" s="13" t="s">
        <v>33</v>
      </c>
      <c r="AX526" s="13" t="s">
        <v>72</v>
      </c>
      <c r="AY526" s="243" t="s">
        <v>170</v>
      </c>
    </row>
    <row r="527" s="13" customFormat="1">
      <c r="A527" s="13"/>
      <c r="B527" s="233"/>
      <c r="C527" s="234"/>
      <c r="D527" s="235" t="s">
        <v>181</v>
      </c>
      <c r="E527" s="236" t="s">
        <v>19</v>
      </c>
      <c r="F527" s="237" t="s">
        <v>237</v>
      </c>
      <c r="G527" s="234"/>
      <c r="H527" s="236" t="s">
        <v>19</v>
      </c>
      <c r="I527" s="238"/>
      <c r="J527" s="234"/>
      <c r="K527" s="234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181</v>
      </c>
      <c r="AU527" s="243" t="s">
        <v>81</v>
      </c>
      <c r="AV527" s="13" t="s">
        <v>79</v>
      </c>
      <c r="AW527" s="13" t="s">
        <v>33</v>
      </c>
      <c r="AX527" s="13" t="s">
        <v>72</v>
      </c>
      <c r="AY527" s="243" t="s">
        <v>170</v>
      </c>
    </row>
    <row r="528" s="13" customFormat="1">
      <c r="A528" s="13"/>
      <c r="B528" s="233"/>
      <c r="C528" s="234"/>
      <c r="D528" s="235" t="s">
        <v>181</v>
      </c>
      <c r="E528" s="236" t="s">
        <v>19</v>
      </c>
      <c r="F528" s="237" t="s">
        <v>802</v>
      </c>
      <c r="G528" s="234"/>
      <c r="H528" s="236" t="s">
        <v>19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181</v>
      </c>
      <c r="AU528" s="243" t="s">
        <v>81</v>
      </c>
      <c r="AV528" s="13" t="s">
        <v>79</v>
      </c>
      <c r="AW528" s="13" t="s">
        <v>33</v>
      </c>
      <c r="AX528" s="13" t="s">
        <v>72</v>
      </c>
      <c r="AY528" s="243" t="s">
        <v>170</v>
      </c>
    </row>
    <row r="529" s="14" customFormat="1">
      <c r="A529" s="14"/>
      <c r="B529" s="244"/>
      <c r="C529" s="245"/>
      <c r="D529" s="235" t="s">
        <v>181</v>
      </c>
      <c r="E529" s="246" t="s">
        <v>19</v>
      </c>
      <c r="F529" s="247" t="s">
        <v>550</v>
      </c>
      <c r="G529" s="245"/>
      <c r="H529" s="248">
        <v>65.484999999999999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181</v>
      </c>
      <c r="AU529" s="254" t="s">
        <v>81</v>
      </c>
      <c r="AV529" s="14" t="s">
        <v>81</v>
      </c>
      <c r="AW529" s="14" t="s">
        <v>33</v>
      </c>
      <c r="AX529" s="14" t="s">
        <v>72</v>
      </c>
      <c r="AY529" s="254" t="s">
        <v>170</v>
      </c>
    </row>
    <row r="530" s="16" customFormat="1">
      <c r="A530" s="16"/>
      <c r="B530" s="266"/>
      <c r="C530" s="267"/>
      <c r="D530" s="235" t="s">
        <v>181</v>
      </c>
      <c r="E530" s="268" t="s">
        <v>19</v>
      </c>
      <c r="F530" s="269" t="s">
        <v>409</v>
      </c>
      <c r="G530" s="267"/>
      <c r="H530" s="270">
        <v>65.484999999999999</v>
      </c>
      <c r="I530" s="271"/>
      <c r="J530" s="267"/>
      <c r="K530" s="267"/>
      <c r="L530" s="272"/>
      <c r="M530" s="273"/>
      <c r="N530" s="274"/>
      <c r="O530" s="274"/>
      <c r="P530" s="274"/>
      <c r="Q530" s="274"/>
      <c r="R530" s="274"/>
      <c r="S530" s="274"/>
      <c r="T530" s="275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T530" s="276" t="s">
        <v>181</v>
      </c>
      <c r="AU530" s="276" t="s">
        <v>81</v>
      </c>
      <c r="AV530" s="16" t="s">
        <v>194</v>
      </c>
      <c r="AW530" s="16" t="s">
        <v>33</v>
      </c>
      <c r="AX530" s="16" t="s">
        <v>72</v>
      </c>
      <c r="AY530" s="276" t="s">
        <v>170</v>
      </c>
    </row>
    <row r="531" s="13" customFormat="1">
      <c r="A531" s="13"/>
      <c r="B531" s="233"/>
      <c r="C531" s="234"/>
      <c r="D531" s="235" t="s">
        <v>181</v>
      </c>
      <c r="E531" s="236" t="s">
        <v>19</v>
      </c>
      <c r="F531" s="237" t="s">
        <v>803</v>
      </c>
      <c r="G531" s="234"/>
      <c r="H531" s="236" t="s">
        <v>19</v>
      </c>
      <c r="I531" s="238"/>
      <c r="J531" s="234"/>
      <c r="K531" s="234"/>
      <c r="L531" s="239"/>
      <c r="M531" s="240"/>
      <c r="N531" s="241"/>
      <c r="O531" s="241"/>
      <c r="P531" s="241"/>
      <c r="Q531" s="241"/>
      <c r="R531" s="241"/>
      <c r="S531" s="241"/>
      <c r="T531" s="24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3" t="s">
        <v>181</v>
      </c>
      <c r="AU531" s="243" t="s">
        <v>81</v>
      </c>
      <c r="AV531" s="13" t="s">
        <v>79</v>
      </c>
      <c r="AW531" s="13" t="s">
        <v>33</v>
      </c>
      <c r="AX531" s="13" t="s">
        <v>72</v>
      </c>
      <c r="AY531" s="243" t="s">
        <v>170</v>
      </c>
    </row>
    <row r="532" s="13" customFormat="1">
      <c r="A532" s="13"/>
      <c r="B532" s="233"/>
      <c r="C532" s="234"/>
      <c r="D532" s="235" t="s">
        <v>181</v>
      </c>
      <c r="E532" s="236" t="s">
        <v>19</v>
      </c>
      <c r="F532" s="237" t="s">
        <v>578</v>
      </c>
      <c r="G532" s="234"/>
      <c r="H532" s="236" t="s">
        <v>19</v>
      </c>
      <c r="I532" s="238"/>
      <c r="J532" s="234"/>
      <c r="K532" s="234"/>
      <c r="L532" s="239"/>
      <c r="M532" s="240"/>
      <c r="N532" s="241"/>
      <c r="O532" s="241"/>
      <c r="P532" s="241"/>
      <c r="Q532" s="241"/>
      <c r="R532" s="241"/>
      <c r="S532" s="241"/>
      <c r="T532" s="24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3" t="s">
        <v>181</v>
      </c>
      <c r="AU532" s="243" t="s">
        <v>81</v>
      </c>
      <c r="AV532" s="13" t="s">
        <v>79</v>
      </c>
      <c r="AW532" s="13" t="s">
        <v>33</v>
      </c>
      <c r="AX532" s="13" t="s">
        <v>72</v>
      </c>
      <c r="AY532" s="243" t="s">
        <v>170</v>
      </c>
    </row>
    <row r="533" s="13" customFormat="1">
      <c r="A533" s="13"/>
      <c r="B533" s="233"/>
      <c r="C533" s="234"/>
      <c r="D533" s="235" t="s">
        <v>181</v>
      </c>
      <c r="E533" s="236" t="s">
        <v>19</v>
      </c>
      <c r="F533" s="237" t="s">
        <v>802</v>
      </c>
      <c r="G533" s="234"/>
      <c r="H533" s="236" t="s">
        <v>19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181</v>
      </c>
      <c r="AU533" s="243" t="s">
        <v>81</v>
      </c>
      <c r="AV533" s="13" t="s">
        <v>79</v>
      </c>
      <c r="AW533" s="13" t="s">
        <v>33</v>
      </c>
      <c r="AX533" s="13" t="s">
        <v>72</v>
      </c>
      <c r="AY533" s="243" t="s">
        <v>170</v>
      </c>
    </row>
    <row r="534" s="14" customFormat="1">
      <c r="A534" s="14"/>
      <c r="B534" s="244"/>
      <c r="C534" s="245"/>
      <c r="D534" s="235" t="s">
        <v>181</v>
      </c>
      <c r="E534" s="246" t="s">
        <v>19</v>
      </c>
      <c r="F534" s="247" t="s">
        <v>713</v>
      </c>
      <c r="G534" s="245"/>
      <c r="H534" s="248">
        <v>3.5699999999999998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181</v>
      </c>
      <c r="AU534" s="254" t="s">
        <v>81</v>
      </c>
      <c r="AV534" s="14" t="s">
        <v>81</v>
      </c>
      <c r="AW534" s="14" t="s">
        <v>33</v>
      </c>
      <c r="AX534" s="14" t="s">
        <v>72</v>
      </c>
      <c r="AY534" s="254" t="s">
        <v>170</v>
      </c>
    </row>
    <row r="535" s="13" customFormat="1">
      <c r="A535" s="13"/>
      <c r="B535" s="233"/>
      <c r="C535" s="234"/>
      <c r="D535" s="235" t="s">
        <v>181</v>
      </c>
      <c r="E535" s="236" t="s">
        <v>19</v>
      </c>
      <c r="F535" s="237" t="s">
        <v>581</v>
      </c>
      <c r="G535" s="234"/>
      <c r="H535" s="236" t="s">
        <v>19</v>
      </c>
      <c r="I535" s="238"/>
      <c r="J535" s="234"/>
      <c r="K535" s="234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181</v>
      </c>
      <c r="AU535" s="243" t="s">
        <v>81</v>
      </c>
      <c r="AV535" s="13" t="s">
        <v>79</v>
      </c>
      <c r="AW535" s="13" t="s">
        <v>33</v>
      </c>
      <c r="AX535" s="13" t="s">
        <v>72</v>
      </c>
      <c r="AY535" s="243" t="s">
        <v>170</v>
      </c>
    </row>
    <row r="536" s="16" customFormat="1">
      <c r="A536" s="16"/>
      <c r="B536" s="266"/>
      <c r="C536" s="267"/>
      <c r="D536" s="235" t="s">
        <v>181</v>
      </c>
      <c r="E536" s="268" t="s">
        <v>19</v>
      </c>
      <c r="F536" s="269" t="s">
        <v>409</v>
      </c>
      <c r="G536" s="267"/>
      <c r="H536" s="270">
        <v>3.5699999999999998</v>
      </c>
      <c r="I536" s="271"/>
      <c r="J536" s="267"/>
      <c r="K536" s="267"/>
      <c r="L536" s="272"/>
      <c r="M536" s="273"/>
      <c r="N536" s="274"/>
      <c r="O536" s="274"/>
      <c r="P536" s="274"/>
      <c r="Q536" s="274"/>
      <c r="R536" s="274"/>
      <c r="S536" s="274"/>
      <c r="T536" s="275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T536" s="276" t="s">
        <v>181</v>
      </c>
      <c r="AU536" s="276" t="s">
        <v>81</v>
      </c>
      <c r="AV536" s="16" t="s">
        <v>194</v>
      </c>
      <c r="AW536" s="16" t="s">
        <v>33</v>
      </c>
      <c r="AX536" s="16" t="s">
        <v>72</v>
      </c>
      <c r="AY536" s="276" t="s">
        <v>170</v>
      </c>
    </row>
    <row r="537" s="15" customFormat="1">
      <c r="A537" s="15"/>
      <c r="B537" s="255"/>
      <c r="C537" s="256"/>
      <c r="D537" s="235" t="s">
        <v>181</v>
      </c>
      <c r="E537" s="257" t="s">
        <v>19</v>
      </c>
      <c r="F537" s="258" t="s">
        <v>187</v>
      </c>
      <c r="G537" s="256"/>
      <c r="H537" s="259">
        <v>69.055000000000007</v>
      </c>
      <c r="I537" s="260"/>
      <c r="J537" s="256"/>
      <c r="K537" s="256"/>
      <c r="L537" s="261"/>
      <c r="M537" s="262"/>
      <c r="N537" s="263"/>
      <c r="O537" s="263"/>
      <c r="P537" s="263"/>
      <c r="Q537" s="263"/>
      <c r="R537" s="263"/>
      <c r="S537" s="263"/>
      <c r="T537" s="264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5" t="s">
        <v>181</v>
      </c>
      <c r="AU537" s="265" t="s">
        <v>81</v>
      </c>
      <c r="AV537" s="15" t="s">
        <v>177</v>
      </c>
      <c r="AW537" s="15" t="s">
        <v>33</v>
      </c>
      <c r="AX537" s="15" t="s">
        <v>79</v>
      </c>
      <c r="AY537" s="265" t="s">
        <v>170</v>
      </c>
    </row>
    <row r="538" s="2" customFormat="1" ht="16.5" customHeight="1">
      <c r="A538" s="41"/>
      <c r="B538" s="42"/>
      <c r="C538" s="281" t="s">
        <v>478</v>
      </c>
      <c r="D538" s="281" t="s">
        <v>559</v>
      </c>
      <c r="E538" s="282" t="s">
        <v>804</v>
      </c>
      <c r="F538" s="283" t="s">
        <v>805</v>
      </c>
      <c r="G538" s="284" t="s">
        <v>233</v>
      </c>
      <c r="H538" s="285">
        <v>72.507999999999996</v>
      </c>
      <c r="I538" s="286"/>
      <c r="J538" s="287">
        <f>ROUND(I538*H538,2)</f>
        <v>0</v>
      </c>
      <c r="K538" s="283" t="s">
        <v>176</v>
      </c>
      <c r="L538" s="288"/>
      <c r="M538" s="289" t="s">
        <v>19</v>
      </c>
      <c r="N538" s="290" t="s">
        <v>43</v>
      </c>
      <c r="O538" s="87"/>
      <c r="P538" s="224">
        <f>O538*H538</f>
        <v>0</v>
      </c>
      <c r="Q538" s="224">
        <v>0.0028999999999999998</v>
      </c>
      <c r="R538" s="224">
        <f>Q538*H538</f>
        <v>0.21027319999999997</v>
      </c>
      <c r="S538" s="224">
        <v>0</v>
      </c>
      <c r="T538" s="225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26" t="s">
        <v>428</v>
      </c>
      <c r="AT538" s="226" t="s">
        <v>559</v>
      </c>
      <c r="AU538" s="226" t="s">
        <v>81</v>
      </c>
      <c r="AY538" s="20" t="s">
        <v>170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20" t="s">
        <v>79</v>
      </c>
      <c r="BK538" s="227">
        <f>ROUND(I538*H538,2)</f>
        <v>0</v>
      </c>
      <c r="BL538" s="20" t="s">
        <v>188</v>
      </c>
      <c r="BM538" s="226" t="s">
        <v>806</v>
      </c>
    </row>
    <row r="539" s="13" customFormat="1">
      <c r="A539" s="13"/>
      <c r="B539" s="233"/>
      <c r="C539" s="234"/>
      <c r="D539" s="235" t="s">
        <v>181</v>
      </c>
      <c r="E539" s="236" t="s">
        <v>19</v>
      </c>
      <c r="F539" s="237" t="s">
        <v>707</v>
      </c>
      <c r="G539" s="234"/>
      <c r="H539" s="236" t="s">
        <v>19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181</v>
      </c>
      <c r="AU539" s="243" t="s">
        <v>81</v>
      </c>
      <c r="AV539" s="13" t="s">
        <v>79</v>
      </c>
      <c r="AW539" s="13" t="s">
        <v>33</v>
      </c>
      <c r="AX539" s="13" t="s">
        <v>72</v>
      </c>
      <c r="AY539" s="243" t="s">
        <v>170</v>
      </c>
    </row>
    <row r="540" s="13" customFormat="1">
      <c r="A540" s="13"/>
      <c r="B540" s="233"/>
      <c r="C540" s="234"/>
      <c r="D540" s="235" t="s">
        <v>181</v>
      </c>
      <c r="E540" s="236" t="s">
        <v>19</v>
      </c>
      <c r="F540" s="237" t="s">
        <v>237</v>
      </c>
      <c r="G540" s="234"/>
      <c r="H540" s="236" t="s">
        <v>19</v>
      </c>
      <c r="I540" s="238"/>
      <c r="J540" s="234"/>
      <c r="K540" s="234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181</v>
      </c>
      <c r="AU540" s="243" t="s">
        <v>81</v>
      </c>
      <c r="AV540" s="13" t="s">
        <v>79</v>
      </c>
      <c r="AW540" s="13" t="s">
        <v>33</v>
      </c>
      <c r="AX540" s="13" t="s">
        <v>72</v>
      </c>
      <c r="AY540" s="243" t="s">
        <v>170</v>
      </c>
    </row>
    <row r="541" s="13" customFormat="1">
      <c r="A541" s="13"/>
      <c r="B541" s="233"/>
      <c r="C541" s="234"/>
      <c r="D541" s="235" t="s">
        <v>181</v>
      </c>
      <c r="E541" s="236" t="s">
        <v>19</v>
      </c>
      <c r="F541" s="237" t="s">
        <v>802</v>
      </c>
      <c r="G541" s="234"/>
      <c r="H541" s="236" t="s">
        <v>19</v>
      </c>
      <c r="I541" s="238"/>
      <c r="J541" s="234"/>
      <c r="K541" s="234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181</v>
      </c>
      <c r="AU541" s="243" t="s">
        <v>81</v>
      </c>
      <c r="AV541" s="13" t="s">
        <v>79</v>
      </c>
      <c r="AW541" s="13" t="s">
        <v>33</v>
      </c>
      <c r="AX541" s="13" t="s">
        <v>72</v>
      </c>
      <c r="AY541" s="243" t="s">
        <v>170</v>
      </c>
    </row>
    <row r="542" s="14" customFormat="1">
      <c r="A542" s="14"/>
      <c r="B542" s="244"/>
      <c r="C542" s="245"/>
      <c r="D542" s="235" t="s">
        <v>181</v>
      </c>
      <c r="E542" s="246" t="s">
        <v>19</v>
      </c>
      <c r="F542" s="247" t="s">
        <v>550</v>
      </c>
      <c r="G542" s="245"/>
      <c r="H542" s="248">
        <v>65.484999999999999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181</v>
      </c>
      <c r="AU542" s="254" t="s">
        <v>81</v>
      </c>
      <c r="AV542" s="14" t="s">
        <v>81</v>
      </c>
      <c r="AW542" s="14" t="s">
        <v>33</v>
      </c>
      <c r="AX542" s="14" t="s">
        <v>72</v>
      </c>
      <c r="AY542" s="254" t="s">
        <v>170</v>
      </c>
    </row>
    <row r="543" s="16" customFormat="1">
      <c r="A543" s="16"/>
      <c r="B543" s="266"/>
      <c r="C543" s="267"/>
      <c r="D543" s="235" t="s">
        <v>181</v>
      </c>
      <c r="E543" s="268" t="s">
        <v>19</v>
      </c>
      <c r="F543" s="269" t="s">
        <v>409</v>
      </c>
      <c r="G543" s="267"/>
      <c r="H543" s="270">
        <v>65.484999999999999</v>
      </c>
      <c r="I543" s="271"/>
      <c r="J543" s="267"/>
      <c r="K543" s="267"/>
      <c r="L543" s="272"/>
      <c r="M543" s="273"/>
      <c r="N543" s="274"/>
      <c r="O543" s="274"/>
      <c r="P543" s="274"/>
      <c r="Q543" s="274"/>
      <c r="R543" s="274"/>
      <c r="S543" s="274"/>
      <c r="T543" s="275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276" t="s">
        <v>181</v>
      </c>
      <c r="AU543" s="276" t="s">
        <v>81</v>
      </c>
      <c r="AV543" s="16" t="s">
        <v>194</v>
      </c>
      <c r="AW543" s="16" t="s">
        <v>33</v>
      </c>
      <c r="AX543" s="16" t="s">
        <v>72</v>
      </c>
      <c r="AY543" s="276" t="s">
        <v>170</v>
      </c>
    </row>
    <row r="544" s="13" customFormat="1">
      <c r="A544" s="13"/>
      <c r="B544" s="233"/>
      <c r="C544" s="234"/>
      <c r="D544" s="235" t="s">
        <v>181</v>
      </c>
      <c r="E544" s="236" t="s">
        <v>19</v>
      </c>
      <c r="F544" s="237" t="s">
        <v>803</v>
      </c>
      <c r="G544" s="234"/>
      <c r="H544" s="236" t="s">
        <v>19</v>
      </c>
      <c r="I544" s="238"/>
      <c r="J544" s="234"/>
      <c r="K544" s="234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181</v>
      </c>
      <c r="AU544" s="243" t="s">
        <v>81</v>
      </c>
      <c r="AV544" s="13" t="s">
        <v>79</v>
      </c>
      <c r="AW544" s="13" t="s">
        <v>33</v>
      </c>
      <c r="AX544" s="13" t="s">
        <v>72</v>
      </c>
      <c r="AY544" s="243" t="s">
        <v>170</v>
      </c>
    </row>
    <row r="545" s="13" customFormat="1">
      <c r="A545" s="13"/>
      <c r="B545" s="233"/>
      <c r="C545" s="234"/>
      <c r="D545" s="235" t="s">
        <v>181</v>
      </c>
      <c r="E545" s="236" t="s">
        <v>19</v>
      </c>
      <c r="F545" s="237" t="s">
        <v>578</v>
      </c>
      <c r="G545" s="234"/>
      <c r="H545" s="236" t="s">
        <v>19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181</v>
      </c>
      <c r="AU545" s="243" t="s">
        <v>81</v>
      </c>
      <c r="AV545" s="13" t="s">
        <v>79</v>
      </c>
      <c r="AW545" s="13" t="s">
        <v>33</v>
      </c>
      <c r="AX545" s="13" t="s">
        <v>72</v>
      </c>
      <c r="AY545" s="243" t="s">
        <v>170</v>
      </c>
    </row>
    <row r="546" s="13" customFormat="1">
      <c r="A546" s="13"/>
      <c r="B546" s="233"/>
      <c r="C546" s="234"/>
      <c r="D546" s="235" t="s">
        <v>181</v>
      </c>
      <c r="E546" s="236" t="s">
        <v>19</v>
      </c>
      <c r="F546" s="237" t="s">
        <v>802</v>
      </c>
      <c r="G546" s="234"/>
      <c r="H546" s="236" t="s">
        <v>19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181</v>
      </c>
      <c r="AU546" s="243" t="s">
        <v>81</v>
      </c>
      <c r="AV546" s="13" t="s">
        <v>79</v>
      </c>
      <c r="AW546" s="13" t="s">
        <v>33</v>
      </c>
      <c r="AX546" s="13" t="s">
        <v>72</v>
      </c>
      <c r="AY546" s="243" t="s">
        <v>170</v>
      </c>
    </row>
    <row r="547" s="14" customFormat="1">
      <c r="A547" s="14"/>
      <c r="B547" s="244"/>
      <c r="C547" s="245"/>
      <c r="D547" s="235" t="s">
        <v>181</v>
      </c>
      <c r="E547" s="246" t="s">
        <v>19</v>
      </c>
      <c r="F547" s="247" t="s">
        <v>713</v>
      </c>
      <c r="G547" s="245"/>
      <c r="H547" s="248">
        <v>3.5699999999999998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181</v>
      </c>
      <c r="AU547" s="254" t="s">
        <v>81</v>
      </c>
      <c r="AV547" s="14" t="s">
        <v>81</v>
      </c>
      <c r="AW547" s="14" t="s">
        <v>33</v>
      </c>
      <c r="AX547" s="14" t="s">
        <v>72</v>
      </c>
      <c r="AY547" s="254" t="s">
        <v>170</v>
      </c>
    </row>
    <row r="548" s="13" customFormat="1">
      <c r="A548" s="13"/>
      <c r="B548" s="233"/>
      <c r="C548" s="234"/>
      <c r="D548" s="235" t="s">
        <v>181</v>
      </c>
      <c r="E548" s="236" t="s">
        <v>19</v>
      </c>
      <c r="F548" s="237" t="s">
        <v>581</v>
      </c>
      <c r="G548" s="234"/>
      <c r="H548" s="236" t="s">
        <v>19</v>
      </c>
      <c r="I548" s="238"/>
      <c r="J548" s="234"/>
      <c r="K548" s="234"/>
      <c r="L548" s="239"/>
      <c r="M548" s="240"/>
      <c r="N548" s="241"/>
      <c r="O548" s="241"/>
      <c r="P548" s="241"/>
      <c r="Q548" s="241"/>
      <c r="R548" s="241"/>
      <c r="S548" s="241"/>
      <c r="T548" s="24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3" t="s">
        <v>181</v>
      </c>
      <c r="AU548" s="243" t="s">
        <v>81</v>
      </c>
      <c r="AV548" s="13" t="s">
        <v>79</v>
      </c>
      <c r="AW548" s="13" t="s">
        <v>33</v>
      </c>
      <c r="AX548" s="13" t="s">
        <v>72</v>
      </c>
      <c r="AY548" s="243" t="s">
        <v>170</v>
      </c>
    </row>
    <row r="549" s="16" customFormat="1">
      <c r="A549" s="16"/>
      <c r="B549" s="266"/>
      <c r="C549" s="267"/>
      <c r="D549" s="235" t="s">
        <v>181</v>
      </c>
      <c r="E549" s="268" t="s">
        <v>19</v>
      </c>
      <c r="F549" s="269" t="s">
        <v>409</v>
      </c>
      <c r="G549" s="267"/>
      <c r="H549" s="270">
        <v>3.5699999999999998</v>
      </c>
      <c r="I549" s="271"/>
      <c r="J549" s="267"/>
      <c r="K549" s="267"/>
      <c r="L549" s="272"/>
      <c r="M549" s="273"/>
      <c r="N549" s="274"/>
      <c r="O549" s="274"/>
      <c r="P549" s="274"/>
      <c r="Q549" s="274"/>
      <c r="R549" s="274"/>
      <c r="S549" s="274"/>
      <c r="T549" s="275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276" t="s">
        <v>181</v>
      </c>
      <c r="AU549" s="276" t="s">
        <v>81</v>
      </c>
      <c r="AV549" s="16" t="s">
        <v>194</v>
      </c>
      <c r="AW549" s="16" t="s">
        <v>33</v>
      </c>
      <c r="AX549" s="16" t="s">
        <v>72</v>
      </c>
      <c r="AY549" s="276" t="s">
        <v>170</v>
      </c>
    </row>
    <row r="550" s="15" customFormat="1">
      <c r="A550" s="15"/>
      <c r="B550" s="255"/>
      <c r="C550" s="256"/>
      <c r="D550" s="235" t="s">
        <v>181</v>
      </c>
      <c r="E550" s="257" t="s">
        <v>19</v>
      </c>
      <c r="F550" s="258" t="s">
        <v>187</v>
      </c>
      <c r="G550" s="256"/>
      <c r="H550" s="259">
        <v>69.055000000000007</v>
      </c>
      <c r="I550" s="260"/>
      <c r="J550" s="256"/>
      <c r="K550" s="256"/>
      <c r="L550" s="261"/>
      <c r="M550" s="262"/>
      <c r="N550" s="263"/>
      <c r="O550" s="263"/>
      <c r="P550" s="263"/>
      <c r="Q550" s="263"/>
      <c r="R550" s="263"/>
      <c r="S550" s="263"/>
      <c r="T550" s="264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5" t="s">
        <v>181</v>
      </c>
      <c r="AU550" s="265" t="s">
        <v>81</v>
      </c>
      <c r="AV550" s="15" t="s">
        <v>177</v>
      </c>
      <c r="AW550" s="15" t="s">
        <v>33</v>
      </c>
      <c r="AX550" s="15" t="s">
        <v>79</v>
      </c>
      <c r="AY550" s="265" t="s">
        <v>170</v>
      </c>
    </row>
    <row r="551" s="14" customFormat="1">
      <c r="A551" s="14"/>
      <c r="B551" s="244"/>
      <c r="C551" s="245"/>
      <c r="D551" s="235" t="s">
        <v>181</v>
      </c>
      <c r="E551" s="245"/>
      <c r="F551" s="247" t="s">
        <v>807</v>
      </c>
      <c r="G551" s="245"/>
      <c r="H551" s="248">
        <v>72.507999999999996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181</v>
      </c>
      <c r="AU551" s="254" t="s">
        <v>81</v>
      </c>
      <c r="AV551" s="14" t="s">
        <v>81</v>
      </c>
      <c r="AW551" s="14" t="s">
        <v>4</v>
      </c>
      <c r="AX551" s="14" t="s">
        <v>79</v>
      </c>
      <c r="AY551" s="254" t="s">
        <v>170</v>
      </c>
    </row>
    <row r="552" s="2" customFormat="1" ht="24.15" customHeight="1">
      <c r="A552" s="41"/>
      <c r="B552" s="42"/>
      <c r="C552" s="215" t="s">
        <v>487</v>
      </c>
      <c r="D552" s="215" t="s">
        <v>172</v>
      </c>
      <c r="E552" s="216" t="s">
        <v>808</v>
      </c>
      <c r="F552" s="217" t="s">
        <v>809</v>
      </c>
      <c r="G552" s="218" t="s">
        <v>233</v>
      </c>
      <c r="H552" s="219">
        <v>69.055000000000007</v>
      </c>
      <c r="I552" s="220"/>
      <c r="J552" s="221">
        <f>ROUND(I552*H552,2)</f>
        <v>0</v>
      </c>
      <c r="K552" s="217" t="s">
        <v>176</v>
      </c>
      <c r="L552" s="47"/>
      <c r="M552" s="222" t="s">
        <v>19</v>
      </c>
      <c r="N552" s="223" t="s">
        <v>43</v>
      </c>
      <c r="O552" s="87"/>
      <c r="P552" s="224">
        <f>O552*H552</f>
        <v>0</v>
      </c>
      <c r="Q552" s="224">
        <v>0</v>
      </c>
      <c r="R552" s="224">
        <f>Q552*H552</f>
        <v>0</v>
      </c>
      <c r="S552" s="224">
        <v>0</v>
      </c>
      <c r="T552" s="225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26" t="s">
        <v>188</v>
      </c>
      <c r="AT552" s="226" t="s">
        <v>172</v>
      </c>
      <c r="AU552" s="226" t="s">
        <v>81</v>
      </c>
      <c r="AY552" s="20" t="s">
        <v>170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20" t="s">
        <v>79</v>
      </c>
      <c r="BK552" s="227">
        <f>ROUND(I552*H552,2)</f>
        <v>0</v>
      </c>
      <c r="BL552" s="20" t="s">
        <v>188</v>
      </c>
      <c r="BM552" s="226" t="s">
        <v>810</v>
      </c>
    </row>
    <row r="553" s="2" customFormat="1">
      <c r="A553" s="41"/>
      <c r="B553" s="42"/>
      <c r="C553" s="43"/>
      <c r="D553" s="228" t="s">
        <v>179</v>
      </c>
      <c r="E553" s="43"/>
      <c r="F553" s="229" t="s">
        <v>811</v>
      </c>
      <c r="G553" s="43"/>
      <c r="H553" s="43"/>
      <c r="I553" s="230"/>
      <c r="J553" s="43"/>
      <c r="K553" s="43"/>
      <c r="L553" s="47"/>
      <c r="M553" s="231"/>
      <c r="N553" s="232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179</v>
      </c>
      <c r="AU553" s="20" t="s">
        <v>81</v>
      </c>
    </row>
    <row r="554" s="13" customFormat="1">
      <c r="A554" s="13"/>
      <c r="B554" s="233"/>
      <c r="C554" s="234"/>
      <c r="D554" s="235" t="s">
        <v>181</v>
      </c>
      <c r="E554" s="236" t="s">
        <v>19</v>
      </c>
      <c r="F554" s="237" t="s">
        <v>707</v>
      </c>
      <c r="G554" s="234"/>
      <c r="H554" s="236" t="s">
        <v>19</v>
      </c>
      <c r="I554" s="238"/>
      <c r="J554" s="234"/>
      <c r="K554" s="234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181</v>
      </c>
      <c r="AU554" s="243" t="s">
        <v>81</v>
      </c>
      <c r="AV554" s="13" t="s">
        <v>79</v>
      </c>
      <c r="AW554" s="13" t="s">
        <v>33</v>
      </c>
      <c r="AX554" s="13" t="s">
        <v>72</v>
      </c>
      <c r="AY554" s="243" t="s">
        <v>170</v>
      </c>
    </row>
    <row r="555" s="13" customFormat="1">
      <c r="A555" s="13"/>
      <c r="B555" s="233"/>
      <c r="C555" s="234"/>
      <c r="D555" s="235" t="s">
        <v>181</v>
      </c>
      <c r="E555" s="236" t="s">
        <v>19</v>
      </c>
      <c r="F555" s="237" t="s">
        <v>237</v>
      </c>
      <c r="G555" s="234"/>
      <c r="H555" s="236" t="s">
        <v>19</v>
      </c>
      <c r="I555" s="238"/>
      <c r="J555" s="234"/>
      <c r="K555" s="234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181</v>
      </c>
      <c r="AU555" s="243" t="s">
        <v>81</v>
      </c>
      <c r="AV555" s="13" t="s">
        <v>79</v>
      </c>
      <c r="AW555" s="13" t="s">
        <v>33</v>
      </c>
      <c r="AX555" s="13" t="s">
        <v>72</v>
      </c>
      <c r="AY555" s="243" t="s">
        <v>170</v>
      </c>
    </row>
    <row r="556" s="13" customFormat="1">
      <c r="A556" s="13"/>
      <c r="B556" s="233"/>
      <c r="C556" s="234"/>
      <c r="D556" s="235" t="s">
        <v>181</v>
      </c>
      <c r="E556" s="236" t="s">
        <v>19</v>
      </c>
      <c r="F556" s="237" t="s">
        <v>812</v>
      </c>
      <c r="G556" s="234"/>
      <c r="H556" s="236" t="s">
        <v>19</v>
      </c>
      <c r="I556" s="238"/>
      <c r="J556" s="234"/>
      <c r="K556" s="234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181</v>
      </c>
      <c r="AU556" s="243" t="s">
        <v>81</v>
      </c>
      <c r="AV556" s="13" t="s">
        <v>79</v>
      </c>
      <c r="AW556" s="13" t="s">
        <v>33</v>
      </c>
      <c r="AX556" s="13" t="s">
        <v>72</v>
      </c>
      <c r="AY556" s="243" t="s">
        <v>170</v>
      </c>
    </row>
    <row r="557" s="14" customFormat="1">
      <c r="A557" s="14"/>
      <c r="B557" s="244"/>
      <c r="C557" s="245"/>
      <c r="D557" s="235" t="s">
        <v>181</v>
      </c>
      <c r="E557" s="246" t="s">
        <v>19</v>
      </c>
      <c r="F557" s="247" t="s">
        <v>550</v>
      </c>
      <c r="G557" s="245"/>
      <c r="H557" s="248">
        <v>65.484999999999999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181</v>
      </c>
      <c r="AU557" s="254" t="s">
        <v>81</v>
      </c>
      <c r="AV557" s="14" t="s">
        <v>81</v>
      </c>
      <c r="AW557" s="14" t="s">
        <v>33</v>
      </c>
      <c r="AX557" s="14" t="s">
        <v>72</v>
      </c>
      <c r="AY557" s="254" t="s">
        <v>170</v>
      </c>
    </row>
    <row r="558" s="16" customFormat="1">
      <c r="A558" s="16"/>
      <c r="B558" s="266"/>
      <c r="C558" s="267"/>
      <c r="D558" s="235" t="s">
        <v>181</v>
      </c>
      <c r="E558" s="268" t="s">
        <v>19</v>
      </c>
      <c r="F558" s="269" t="s">
        <v>409</v>
      </c>
      <c r="G558" s="267"/>
      <c r="H558" s="270">
        <v>65.484999999999999</v>
      </c>
      <c r="I558" s="271"/>
      <c r="J558" s="267"/>
      <c r="K558" s="267"/>
      <c r="L558" s="272"/>
      <c r="M558" s="273"/>
      <c r="N558" s="274"/>
      <c r="O558" s="274"/>
      <c r="P558" s="274"/>
      <c r="Q558" s="274"/>
      <c r="R558" s="274"/>
      <c r="S558" s="274"/>
      <c r="T558" s="275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T558" s="276" t="s">
        <v>181</v>
      </c>
      <c r="AU558" s="276" t="s">
        <v>81</v>
      </c>
      <c r="AV558" s="16" t="s">
        <v>194</v>
      </c>
      <c r="AW558" s="16" t="s">
        <v>33</v>
      </c>
      <c r="AX558" s="16" t="s">
        <v>72</v>
      </c>
      <c r="AY558" s="276" t="s">
        <v>170</v>
      </c>
    </row>
    <row r="559" s="13" customFormat="1">
      <c r="A559" s="13"/>
      <c r="B559" s="233"/>
      <c r="C559" s="234"/>
      <c r="D559" s="235" t="s">
        <v>181</v>
      </c>
      <c r="E559" s="236" t="s">
        <v>19</v>
      </c>
      <c r="F559" s="237" t="s">
        <v>813</v>
      </c>
      <c r="G559" s="234"/>
      <c r="H559" s="236" t="s">
        <v>19</v>
      </c>
      <c r="I559" s="238"/>
      <c r="J559" s="234"/>
      <c r="K559" s="234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181</v>
      </c>
      <c r="AU559" s="243" t="s">
        <v>81</v>
      </c>
      <c r="AV559" s="13" t="s">
        <v>79</v>
      </c>
      <c r="AW559" s="13" t="s">
        <v>33</v>
      </c>
      <c r="AX559" s="13" t="s">
        <v>72</v>
      </c>
      <c r="AY559" s="243" t="s">
        <v>170</v>
      </c>
    </row>
    <row r="560" s="13" customFormat="1">
      <c r="A560" s="13"/>
      <c r="B560" s="233"/>
      <c r="C560" s="234"/>
      <c r="D560" s="235" t="s">
        <v>181</v>
      </c>
      <c r="E560" s="236" t="s">
        <v>19</v>
      </c>
      <c r="F560" s="237" t="s">
        <v>578</v>
      </c>
      <c r="G560" s="234"/>
      <c r="H560" s="236" t="s">
        <v>19</v>
      </c>
      <c r="I560" s="238"/>
      <c r="J560" s="234"/>
      <c r="K560" s="234"/>
      <c r="L560" s="239"/>
      <c r="M560" s="240"/>
      <c r="N560" s="241"/>
      <c r="O560" s="241"/>
      <c r="P560" s="241"/>
      <c r="Q560" s="241"/>
      <c r="R560" s="241"/>
      <c r="S560" s="241"/>
      <c r="T560" s="24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3" t="s">
        <v>181</v>
      </c>
      <c r="AU560" s="243" t="s">
        <v>81</v>
      </c>
      <c r="AV560" s="13" t="s">
        <v>79</v>
      </c>
      <c r="AW560" s="13" t="s">
        <v>33</v>
      </c>
      <c r="AX560" s="13" t="s">
        <v>72</v>
      </c>
      <c r="AY560" s="243" t="s">
        <v>170</v>
      </c>
    </row>
    <row r="561" s="13" customFormat="1">
      <c r="A561" s="13"/>
      <c r="B561" s="233"/>
      <c r="C561" s="234"/>
      <c r="D561" s="235" t="s">
        <v>181</v>
      </c>
      <c r="E561" s="236" t="s">
        <v>19</v>
      </c>
      <c r="F561" s="237" t="s">
        <v>812</v>
      </c>
      <c r="G561" s="234"/>
      <c r="H561" s="236" t="s">
        <v>19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181</v>
      </c>
      <c r="AU561" s="243" t="s">
        <v>81</v>
      </c>
      <c r="AV561" s="13" t="s">
        <v>79</v>
      </c>
      <c r="AW561" s="13" t="s">
        <v>33</v>
      </c>
      <c r="AX561" s="13" t="s">
        <v>72</v>
      </c>
      <c r="AY561" s="243" t="s">
        <v>170</v>
      </c>
    </row>
    <row r="562" s="14" customFormat="1">
      <c r="A562" s="14"/>
      <c r="B562" s="244"/>
      <c r="C562" s="245"/>
      <c r="D562" s="235" t="s">
        <v>181</v>
      </c>
      <c r="E562" s="246" t="s">
        <v>19</v>
      </c>
      <c r="F562" s="247" t="s">
        <v>713</v>
      </c>
      <c r="G562" s="245"/>
      <c r="H562" s="248">
        <v>3.5699999999999998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181</v>
      </c>
      <c r="AU562" s="254" t="s">
        <v>81</v>
      </c>
      <c r="AV562" s="14" t="s">
        <v>81</v>
      </c>
      <c r="AW562" s="14" t="s">
        <v>33</v>
      </c>
      <c r="AX562" s="14" t="s">
        <v>72</v>
      </c>
      <c r="AY562" s="254" t="s">
        <v>170</v>
      </c>
    </row>
    <row r="563" s="13" customFormat="1">
      <c r="A563" s="13"/>
      <c r="B563" s="233"/>
      <c r="C563" s="234"/>
      <c r="D563" s="235" t="s">
        <v>181</v>
      </c>
      <c r="E563" s="236" t="s">
        <v>19</v>
      </c>
      <c r="F563" s="237" t="s">
        <v>581</v>
      </c>
      <c r="G563" s="234"/>
      <c r="H563" s="236" t="s">
        <v>19</v>
      </c>
      <c r="I563" s="238"/>
      <c r="J563" s="234"/>
      <c r="K563" s="234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181</v>
      </c>
      <c r="AU563" s="243" t="s">
        <v>81</v>
      </c>
      <c r="AV563" s="13" t="s">
        <v>79</v>
      </c>
      <c r="AW563" s="13" t="s">
        <v>33</v>
      </c>
      <c r="AX563" s="13" t="s">
        <v>72</v>
      </c>
      <c r="AY563" s="243" t="s">
        <v>170</v>
      </c>
    </row>
    <row r="564" s="16" customFormat="1">
      <c r="A564" s="16"/>
      <c r="B564" s="266"/>
      <c r="C564" s="267"/>
      <c r="D564" s="235" t="s">
        <v>181</v>
      </c>
      <c r="E564" s="268" t="s">
        <v>19</v>
      </c>
      <c r="F564" s="269" t="s">
        <v>409</v>
      </c>
      <c r="G564" s="267"/>
      <c r="H564" s="270">
        <v>3.5699999999999998</v>
      </c>
      <c r="I564" s="271"/>
      <c r="J564" s="267"/>
      <c r="K564" s="267"/>
      <c r="L564" s="272"/>
      <c r="M564" s="273"/>
      <c r="N564" s="274"/>
      <c r="O564" s="274"/>
      <c r="P564" s="274"/>
      <c r="Q564" s="274"/>
      <c r="R564" s="274"/>
      <c r="S564" s="274"/>
      <c r="T564" s="275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T564" s="276" t="s">
        <v>181</v>
      </c>
      <c r="AU564" s="276" t="s">
        <v>81</v>
      </c>
      <c r="AV564" s="16" t="s">
        <v>194</v>
      </c>
      <c r="AW564" s="16" t="s">
        <v>33</v>
      </c>
      <c r="AX564" s="16" t="s">
        <v>72</v>
      </c>
      <c r="AY564" s="276" t="s">
        <v>170</v>
      </c>
    </row>
    <row r="565" s="15" customFormat="1">
      <c r="A565" s="15"/>
      <c r="B565" s="255"/>
      <c r="C565" s="256"/>
      <c r="D565" s="235" t="s">
        <v>181</v>
      </c>
      <c r="E565" s="257" t="s">
        <v>19</v>
      </c>
      <c r="F565" s="258" t="s">
        <v>187</v>
      </c>
      <c r="G565" s="256"/>
      <c r="H565" s="259">
        <v>69.055000000000007</v>
      </c>
      <c r="I565" s="260"/>
      <c r="J565" s="256"/>
      <c r="K565" s="256"/>
      <c r="L565" s="261"/>
      <c r="M565" s="262"/>
      <c r="N565" s="263"/>
      <c r="O565" s="263"/>
      <c r="P565" s="263"/>
      <c r="Q565" s="263"/>
      <c r="R565" s="263"/>
      <c r="S565" s="263"/>
      <c r="T565" s="264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5" t="s">
        <v>181</v>
      </c>
      <c r="AU565" s="265" t="s">
        <v>81</v>
      </c>
      <c r="AV565" s="15" t="s">
        <v>177</v>
      </c>
      <c r="AW565" s="15" t="s">
        <v>33</v>
      </c>
      <c r="AX565" s="15" t="s">
        <v>79</v>
      </c>
      <c r="AY565" s="265" t="s">
        <v>170</v>
      </c>
    </row>
    <row r="566" s="2" customFormat="1" ht="16.5" customHeight="1">
      <c r="A566" s="41"/>
      <c r="B566" s="42"/>
      <c r="C566" s="281" t="s">
        <v>492</v>
      </c>
      <c r="D566" s="281" t="s">
        <v>559</v>
      </c>
      <c r="E566" s="282" t="s">
        <v>814</v>
      </c>
      <c r="F566" s="283" t="s">
        <v>815</v>
      </c>
      <c r="G566" s="284" t="s">
        <v>233</v>
      </c>
      <c r="H566" s="285">
        <v>80.448999999999998</v>
      </c>
      <c r="I566" s="286"/>
      <c r="J566" s="287">
        <f>ROUND(I566*H566,2)</f>
        <v>0</v>
      </c>
      <c r="K566" s="283" t="s">
        <v>176</v>
      </c>
      <c r="L566" s="288"/>
      <c r="M566" s="289" t="s">
        <v>19</v>
      </c>
      <c r="N566" s="290" t="s">
        <v>43</v>
      </c>
      <c r="O566" s="87"/>
      <c r="P566" s="224">
        <f>O566*H566</f>
        <v>0</v>
      </c>
      <c r="Q566" s="224">
        <v>0.00050000000000000001</v>
      </c>
      <c r="R566" s="224">
        <f>Q566*H566</f>
        <v>0.040224500000000003</v>
      </c>
      <c r="S566" s="224">
        <v>0</v>
      </c>
      <c r="T566" s="225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26" t="s">
        <v>428</v>
      </c>
      <c r="AT566" s="226" t="s">
        <v>559</v>
      </c>
      <c r="AU566" s="226" t="s">
        <v>81</v>
      </c>
      <c r="AY566" s="20" t="s">
        <v>170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20" t="s">
        <v>79</v>
      </c>
      <c r="BK566" s="227">
        <f>ROUND(I566*H566,2)</f>
        <v>0</v>
      </c>
      <c r="BL566" s="20" t="s">
        <v>188</v>
      </c>
      <c r="BM566" s="226" t="s">
        <v>816</v>
      </c>
    </row>
    <row r="567" s="13" customFormat="1">
      <c r="A567" s="13"/>
      <c r="B567" s="233"/>
      <c r="C567" s="234"/>
      <c r="D567" s="235" t="s">
        <v>181</v>
      </c>
      <c r="E567" s="236" t="s">
        <v>19</v>
      </c>
      <c r="F567" s="237" t="s">
        <v>707</v>
      </c>
      <c r="G567" s="234"/>
      <c r="H567" s="236" t="s">
        <v>19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181</v>
      </c>
      <c r="AU567" s="243" t="s">
        <v>81</v>
      </c>
      <c r="AV567" s="13" t="s">
        <v>79</v>
      </c>
      <c r="AW567" s="13" t="s">
        <v>33</v>
      </c>
      <c r="AX567" s="13" t="s">
        <v>72</v>
      </c>
      <c r="AY567" s="243" t="s">
        <v>170</v>
      </c>
    </row>
    <row r="568" s="13" customFormat="1">
      <c r="A568" s="13"/>
      <c r="B568" s="233"/>
      <c r="C568" s="234"/>
      <c r="D568" s="235" t="s">
        <v>181</v>
      </c>
      <c r="E568" s="236" t="s">
        <v>19</v>
      </c>
      <c r="F568" s="237" t="s">
        <v>237</v>
      </c>
      <c r="G568" s="234"/>
      <c r="H568" s="236" t="s">
        <v>19</v>
      </c>
      <c r="I568" s="238"/>
      <c r="J568" s="234"/>
      <c r="K568" s="234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181</v>
      </c>
      <c r="AU568" s="243" t="s">
        <v>81</v>
      </c>
      <c r="AV568" s="13" t="s">
        <v>79</v>
      </c>
      <c r="AW568" s="13" t="s">
        <v>33</v>
      </c>
      <c r="AX568" s="13" t="s">
        <v>72</v>
      </c>
      <c r="AY568" s="243" t="s">
        <v>170</v>
      </c>
    </row>
    <row r="569" s="13" customFormat="1">
      <c r="A569" s="13"/>
      <c r="B569" s="233"/>
      <c r="C569" s="234"/>
      <c r="D569" s="235" t="s">
        <v>181</v>
      </c>
      <c r="E569" s="236" t="s">
        <v>19</v>
      </c>
      <c r="F569" s="237" t="s">
        <v>812</v>
      </c>
      <c r="G569" s="234"/>
      <c r="H569" s="236" t="s">
        <v>19</v>
      </c>
      <c r="I569" s="238"/>
      <c r="J569" s="234"/>
      <c r="K569" s="234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181</v>
      </c>
      <c r="AU569" s="243" t="s">
        <v>81</v>
      </c>
      <c r="AV569" s="13" t="s">
        <v>79</v>
      </c>
      <c r="AW569" s="13" t="s">
        <v>33</v>
      </c>
      <c r="AX569" s="13" t="s">
        <v>72</v>
      </c>
      <c r="AY569" s="243" t="s">
        <v>170</v>
      </c>
    </row>
    <row r="570" s="14" customFormat="1">
      <c r="A570" s="14"/>
      <c r="B570" s="244"/>
      <c r="C570" s="245"/>
      <c r="D570" s="235" t="s">
        <v>181</v>
      </c>
      <c r="E570" s="246" t="s">
        <v>19</v>
      </c>
      <c r="F570" s="247" t="s">
        <v>550</v>
      </c>
      <c r="G570" s="245"/>
      <c r="H570" s="248">
        <v>65.484999999999999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181</v>
      </c>
      <c r="AU570" s="254" t="s">
        <v>81</v>
      </c>
      <c r="AV570" s="14" t="s">
        <v>81</v>
      </c>
      <c r="AW570" s="14" t="s">
        <v>33</v>
      </c>
      <c r="AX570" s="14" t="s">
        <v>72</v>
      </c>
      <c r="AY570" s="254" t="s">
        <v>170</v>
      </c>
    </row>
    <row r="571" s="16" customFormat="1">
      <c r="A571" s="16"/>
      <c r="B571" s="266"/>
      <c r="C571" s="267"/>
      <c r="D571" s="235" t="s">
        <v>181</v>
      </c>
      <c r="E571" s="268" t="s">
        <v>19</v>
      </c>
      <c r="F571" s="269" t="s">
        <v>409</v>
      </c>
      <c r="G571" s="267"/>
      <c r="H571" s="270">
        <v>65.484999999999999</v>
      </c>
      <c r="I571" s="271"/>
      <c r="J571" s="267"/>
      <c r="K571" s="267"/>
      <c r="L571" s="272"/>
      <c r="M571" s="273"/>
      <c r="N571" s="274"/>
      <c r="O571" s="274"/>
      <c r="P571" s="274"/>
      <c r="Q571" s="274"/>
      <c r="R571" s="274"/>
      <c r="S571" s="274"/>
      <c r="T571" s="275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T571" s="276" t="s">
        <v>181</v>
      </c>
      <c r="AU571" s="276" t="s">
        <v>81</v>
      </c>
      <c r="AV571" s="16" t="s">
        <v>194</v>
      </c>
      <c r="AW571" s="16" t="s">
        <v>33</v>
      </c>
      <c r="AX571" s="16" t="s">
        <v>72</v>
      </c>
      <c r="AY571" s="276" t="s">
        <v>170</v>
      </c>
    </row>
    <row r="572" s="13" customFormat="1">
      <c r="A572" s="13"/>
      <c r="B572" s="233"/>
      <c r="C572" s="234"/>
      <c r="D572" s="235" t="s">
        <v>181</v>
      </c>
      <c r="E572" s="236" t="s">
        <v>19</v>
      </c>
      <c r="F572" s="237" t="s">
        <v>813</v>
      </c>
      <c r="G572" s="234"/>
      <c r="H572" s="236" t="s">
        <v>19</v>
      </c>
      <c r="I572" s="238"/>
      <c r="J572" s="234"/>
      <c r="K572" s="234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181</v>
      </c>
      <c r="AU572" s="243" t="s">
        <v>81</v>
      </c>
      <c r="AV572" s="13" t="s">
        <v>79</v>
      </c>
      <c r="AW572" s="13" t="s">
        <v>33</v>
      </c>
      <c r="AX572" s="13" t="s">
        <v>72</v>
      </c>
      <c r="AY572" s="243" t="s">
        <v>170</v>
      </c>
    </row>
    <row r="573" s="13" customFormat="1">
      <c r="A573" s="13"/>
      <c r="B573" s="233"/>
      <c r="C573" s="234"/>
      <c r="D573" s="235" t="s">
        <v>181</v>
      </c>
      <c r="E573" s="236" t="s">
        <v>19</v>
      </c>
      <c r="F573" s="237" t="s">
        <v>578</v>
      </c>
      <c r="G573" s="234"/>
      <c r="H573" s="236" t="s">
        <v>19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181</v>
      </c>
      <c r="AU573" s="243" t="s">
        <v>81</v>
      </c>
      <c r="AV573" s="13" t="s">
        <v>79</v>
      </c>
      <c r="AW573" s="13" t="s">
        <v>33</v>
      </c>
      <c r="AX573" s="13" t="s">
        <v>72</v>
      </c>
      <c r="AY573" s="243" t="s">
        <v>170</v>
      </c>
    </row>
    <row r="574" s="13" customFormat="1">
      <c r="A574" s="13"/>
      <c r="B574" s="233"/>
      <c r="C574" s="234"/>
      <c r="D574" s="235" t="s">
        <v>181</v>
      </c>
      <c r="E574" s="236" t="s">
        <v>19</v>
      </c>
      <c r="F574" s="237" t="s">
        <v>812</v>
      </c>
      <c r="G574" s="234"/>
      <c r="H574" s="236" t="s">
        <v>19</v>
      </c>
      <c r="I574" s="238"/>
      <c r="J574" s="234"/>
      <c r="K574" s="234"/>
      <c r="L574" s="239"/>
      <c r="M574" s="240"/>
      <c r="N574" s="241"/>
      <c r="O574" s="241"/>
      <c r="P574" s="241"/>
      <c r="Q574" s="241"/>
      <c r="R574" s="241"/>
      <c r="S574" s="241"/>
      <c r="T574" s="24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3" t="s">
        <v>181</v>
      </c>
      <c r="AU574" s="243" t="s">
        <v>81</v>
      </c>
      <c r="AV574" s="13" t="s">
        <v>79</v>
      </c>
      <c r="AW574" s="13" t="s">
        <v>33</v>
      </c>
      <c r="AX574" s="13" t="s">
        <v>72</v>
      </c>
      <c r="AY574" s="243" t="s">
        <v>170</v>
      </c>
    </row>
    <row r="575" s="14" customFormat="1">
      <c r="A575" s="14"/>
      <c r="B575" s="244"/>
      <c r="C575" s="245"/>
      <c r="D575" s="235" t="s">
        <v>181</v>
      </c>
      <c r="E575" s="246" t="s">
        <v>19</v>
      </c>
      <c r="F575" s="247" t="s">
        <v>713</v>
      </c>
      <c r="G575" s="245"/>
      <c r="H575" s="248">
        <v>3.5699999999999998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181</v>
      </c>
      <c r="AU575" s="254" t="s">
        <v>81</v>
      </c>
      <c r="AV575" s="14" t="s">
        <v>81</v>
      </c>
      <c r="AW575" s="14" t="s">
        <v>33</v>
      </c>
      <c r="AX575" s="14" t="s">
        <v>72</v>
      </c>
      <c r="AY575" s="254" t="s">
        <v>170</v>
      </c>
    </row>
    <row r="576" s="13" customFormat="1">
      <c r="A576" s="13"/>
      <c r="B576" s="233"/>
      <c r="C576" s="234"/>
      <c r="D576" s="235" t="s">
        <v>181</v>
      </c>
      <c r="E576" s="236" t="s">
        <v>19</v>
      </c>
      <c r="F576" s="237" t="s">
        <v>581</v>
      </c>
      <c r="G576" s="234"/>
      <c r="H576" s="236" t="s">
        <v>19</v>
      </c>
      <c r="I576" s="238"/>
      <c r="J576" s="234"/>
      <c r="K576" s="234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181</v>
      </c>
      <c r="AU576" s="243" t="s">
        <v>81</v>
      </c>
      <c r="AV576" s="13" t="s">
        <v>79</v>
      </c>
      <c r="AW576" s="13" t="s">
        <v>33</v>
      </c>
      <c r="AX576" s="13" t="s">
        <v>72</v>
      </c>
      <c r="AY576" s="243" t="s">
        <v>170</v>
      </c>
    </row>
    <row r="577" s="16" customFormat="1">
      <c r="A577" s="16"/>
      <c r="B577" s="266"/>
      <c r="C577" s="267"/>
      <c r="D577" s="235" t="s">
        <v>181</v>
      </c>
      <c r="E577" s="268" t="s">
        <v>19</v>
      </c>
      <c r="F577" s="269" t="s">
        <v>409</v>
      </c>
      <c r="G577" s="267"/>
      <c r="H577" s="270">
        <v>3.5699999999999998</v>
      </c>
      <c r="I577" s="271"/>
      <c r="J577" s="267"/>
      <c r="K577" s="267"/>
      <c r="L577" s="272"/>
      <c r="M577" s="273"/>
      <c r="N577" s="274"/>
      <c r="O577" s="274"/>
      <c r="P577" s="274"/>
      <c r="Q577" s="274"/>
      <c r="R577" s="274"/>
      <c r="S577" s="274"/>
      <c r="T577" s="275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T577" s="276" t="s">
        <v>181</v>
      </c>
      <c r="AU577" s="276" t="s">
        <v>81</v>
      </c>
      <c r="AV577" s="16" t="s">
        <v>194</v>
      </c>
      <c r="AW577" s="16" t="s">
        <v>33</v>
      </c>
      <c r="AX577" s="16" t="s">
        <v>72</v>
      </c>
      <c r="AY577" s="276" t="s">
        <v>170</v>
      </c>
    </row>
    <row r="578" s="15" customFormat="1">
      <c r="A578" s="15"/>
      <c r="B578" s="255"/>
      <c r="C578" s="256"/>
      <c r="D578" s="235" t="s">
        <v>181</v>
      </c>
      <c r="E578" s="257" t="s">
        <v>19</v>
      </c>
      <c r="F578" s="258" t="s">
        <v>187</v>
      </c>
      <c r="G578" s="256"/>
      <c r="H578" s="259">
        <v>69.055000000000007</v>
      </c>
      <c r="I578" s="260"/>
      <c r="J578" s="256"/>
      <c r="K578" s="256"/>
      <c r="L578" s="261"/>
      <c r="M578" s="262"/>
      <c r="N578" s="263"/>
      <c r="O578" s="263"/>
      <c r="P578" s="263"/>
      <c r="Q578" s="263"/>
      <c r="R578" s="263"/>
      <c r="S578" s="263"/>
      <c r="T578" s="264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5" t="s">
        <v>181</v>
      </c>
      <c r="AU578" s="265" t="s">
        <v>81</v>
      </c>
      <c r="AV578" s="15" t="s">
        <v>177</v>
      </c>
      <c r="AW578" s="15" t="s">
        <v>33</v>
      </c>
      <c r="AX578" s="15" t="s">
        <v>79</v>
      </c>
      <c r="AY578" s="265" t="s">
        <v>170</v>
      </c>
    </row>
    <row r="579" s="14" customFormat="1">
      <c r="A579" s="14"/>
      <c r="B579" s="244"/>
      <c r="C579" s="245"/>
      <c r="D579" s="235" t="s">
        <v>181</v>
      </c>
      <c r="E579" s="245"/>
      <c r="F579" s="247" t="s">
        <v>817</v>
      </c>
      <c r="G579" s="245"/>
      <c r="H579" s="248">
        <v>80.448999999999998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181</v>
      </c>
      <c r="AU579" s="254" t="s">
        <v>81</v>
      </c>
      <c r="AV579" s="14" t="s">
        <v>81</v>
      </c>
      <c r="AW579" s="14" t="s">
        <v>4</v>
      </c>
      <c r="AX579" s="14" t="s">
        <v>79</v>
      </c>
      <c r="AY579" s="254" t="s">
        <v>170</v>
      </c>
    </row>
    <row r="580" s="2" customFormat="1" ht="24.15" customHeight="1">
      <c r="A580" s="41"/>
      <c r="B580" s="42"/>
      <c r="C580" s="215" t="s">
        <v>499</v>
      </c>
      <c r="D580" s="215" t="s">
        <v>172</v>
      </c>
      <c r="E580" s="216" t="s">
        <v>818</v>
      </c>
      <c r="F580" s="217" t="s">
        <v>819</v>
      </c>
      <c r="G580" s="218" t="s">
        <v>219</v>
      </c>
      <c r="H580" s="219">
        <v>0.25</v>
      </c>
      <c r="I580" s="220"/>
      <c r="J580" s="221">
        <f>ROUND(I580*H580,2)</f>
        <v>0</v>
      </c>
      <c r="K580" s="217" t="s">
        <v>176</v>
      </c>
      <c r="L580" s="47"/>
      <c r="M580" s="222" t="s">
        <v>19</v>
      </c>
      <c r="N580" s="223" t="s">
        <v>43</v>
      </c>
      <c r="O580" s="87"/>
      <c r="P580" s="224">
        <f>O580*H580</f>
        <v>0</v>
      </c>
      <c r="Q580" s="224">
        <v>0</v>
      </c>
      <c r="R580" s="224">
        <f>Q580*H580</f>
        <v>0</v>
      </c>
      <c r="S580" s="224">
        <v>0</v>
      </c>
      <c r="T580" s="225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26" t="s">
        <v>188</v>
      </c>
      <c r="AT580" s="226" t="s">
        <v>172</v>
      </c>
      <c r="AU580" s="226" t="s">
        <v>81</v>
      </c>
      <c r="AY580" s="20" t="s">
        <v>170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20" t="s">
        <v>79</v>
      </c>
      <c r="BK580" s="227">
        <f>ROUND(I580*H580,2)</f>
        <v>0</v>
      </c>
      <c r="BL580" s="20" t="s">
        <v>188</v>
      </c>
      <c r="BM580" s="226" t="s">
        <v>820</v>
      </c>
    </row>
    <row r="581" s="2" customFormat="1">
      <c r="A581" s="41"/>
      <c r="B581" s="42"/>
      <c r="C581" s="43"/>
      <c r="D581" s="228" t="s">
        <v>179</v>
      </c>
      <c r="E581" s="43"/>
      <c r="F581" s="229" t="s">
        <v>821</v>
      </c>
      <c r="G581" s="43"/>
      <c r="H581" s="43"/>
      <c r="I581" s="230"/>
      <c r="J581" s="43"/>
      <c r="K581" s="43"/>
      <c r="L581" s="47"/>
      <c r="M581" s="231"/>
      <c r="N581" s="232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179</v>
      </c>
      <c r="AU581" s="20" t="s">
        <v>81</v>
      </c>
    </row>
    <row r="582" s="12" customFormat="1" ht="22.8" customHeight="1">
      <c r="A582" s="12"/>
      <c r="B582" s="199"/>
      <c r="C582" s="200"/>
      <c r="D582" s="201" t="s">
        <v>71</v>
      </c>
      <c r="E582" s="213" t="s">
        <v>420</v>
      </c>
      <c r="F582" s="213" t="s">
        <v>421</v>
      </c>
      <c r="G582" s="200"/>
      <c r="H582" s="200"/>
      <c r="I582" s="203"/>
      <c r="J582" s="214">
        <f>BK582</f>
        <v>0</v>
      </c>
      <c r="K582" s="200"/>
      <c r="L582" s="205"/>
      <c r="M582" s="206"/>
      <c r="N582" s="207"/>
      <c r="O582" s="207"/>
      <c r="P582" s="208">
        <f>SUM(P583:P655)</f>
        <v>0</v>
      </c>
      <c r="Q582" s="207"/>
      <c r="R582" s="208">
        <f>SUM(R583:R655)</f>
        <v>0.70716654999999995</v>
      </c>
      <c r="S582" s="207"/>
      <c r="T582" s="209">
        <f>SUM(T583:T655)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10" t="s">
        <v>81</v>
      </c>
      <c r="AT582" s="211" t="s">
        <v>71</v>
      </c>
      <c r="AU582" s="211" t="s">
        <v>79</v>
      </c>
      <c r="AY582" s="210" t="s">
        <v>170</v>
      </c>
      <c r="BK582" s="212">
        <f>SUM(BK583:BK655)</f>
        <v>0</v>
      </c>
    </row>
    <row r="583" s="2" customFormat="1" ht="24.15" customHeight="1">
      <c r="A583" s="41"/>
      <c r="B583" s="42"/>
      <c r="C583" s="215" t="s">
        <v>518</v>
      </c>
      <c r="D583" s="215" t="s">
        <v>172</v>
      </c>
      <c r="E583" s="216" t="s">
        <v>822</v>
      </c>
      <c r="F583" s="217" t="s">
        <v>823</v>
      </c>
      <c r="G583" s="218" t="s">
        <v>288</v>
      </c>
      <c r="H583" s="219">
        <v>1.6000000000000001</v>
      </c>
      <c r="I583" s="220"/>
      <c r="J583" s="221">
        <f>ROUND(I583*H583,2)</f>
        <v>0</v>
      </c>
      <c r="K583" s="217" t="s">
        <v>19</v>
      </c>
      <c r="L583" s="47"/>
      <c r="M583" s="222" t="s">
        <v>19</v>
      </c>
      <c r="N583" s="223" t="s">
        <v>43</v>
      </c>
      <c r="O583" s="87"/>
      <c r="P583" s="224">
        <f>O583*H583</f>
        <v>0</v>
      </c>
      <c r="Q583" s="224">
        <v>0.0051000000000000004</v>
      </c>
      <c r="R583" s="224">
        <f>Q583*H583</f>
        <v>0.0081600000000000006</v>
      </c>
      <c r="S583" s="224">
        <v>0</v>
      </c>
      <c r="T583" s="225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26" t="s">
        <v>188</v>
      </c>
      <c r="AT583" s="226" t="s">
        <v>172</v>
      </c>
      <c r="AU583" s="226" t="s">
        <v>81</v>
      </c>
      <c r="AY583" s="20" t="s">
        <v>170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20" t="s">
        <v>79</v>
      </c>
      <c r="BK583" s="227">
        <f>ROUND(I583*H583,2)</f>
        <v>0</v>
      </c>
      <c r="BL583" s="20" t="s">
        <v>188</v>
      </c>
      <c r="BM583" s="226" t="s">
        <v>824</v>
      </c>
    </row>
    <row r="584" s="13" customFormat="1">
      <c r="A584" s="13"/>
      <c r="B584" s="233"/>
      <c r="C584" s="234"/>
      <c r="D584" s="235" t="s">
        <v>181</v>
      </c>
      <c r="E584" s="236" t="s">
        <v>19</v>
      </c>
      <c r="F584" s="237" t="s">
        <v>825</v>
      </c>
      <c r="G584" s="234"/>
      <c r="H584" s="236" t="s">
        <v>19</v>
      </c>
      <c r="I584" s="238"/>
      <c r="J584" s="234"/>
      <c r="K584" s="234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181</v>
      </c>
      <c r="AU584" s="243" t="s">
        <v>81</v>
      </c>
      <c r="AV584" s="13" t="s">
        <v>79</v>
      </c>
      <c r="AW584" s="13" t="s">
        <v>33</v>
      </c>
      <c r="AX584" s="13" t="s">
        <v>72</v>
      </c>
      <c r="AY584" s="243" t="s">
        <v>170</v>
      </c>
    </row>
    <row r="585" s="13" customFormat="1">
      <c r="A585" s="13"/>
      <c r="B585" s="233"/>
      <c r="C585" s="234"/>
      <c r="D585" s="235" t="s">
        <v>181</v>
      </c>
      <c r="E585" s="236" t="s">
        <v>19</v>
      </c>
      <c r="F585" s="237" t="s">
        <v>826</v>
      </c>
      <c r="G585" s="234"/>
      <c r="H585" s="236" t="s">
        <v>19</v>
      </c>
      <c r="I585" s="238"/>
      <c r="J585" s="234"/>
      <c r="K585" s="234"/>
      <c r="L585" s="239"/>
      <c r="M585" s="240"/>
      <c r="N585" s="241"/>
      <c r="O585" s="241"/>
      <c r="P585" s="241"/>
      <c r="Q585" s="241"/>
      <c r="R585" s="241"/>
      <c r="S585" s="241"/>
      <c r="T585" s="24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3" t="s">
        <v>181</v>
      </c>
      <c r="AU585" s="243" t="s">
        <v>81</v>
      </c>
      <c r="AV585" s="13" t="s">
        <v>79</v>
      </c>
      <c r="AW585" s="13" t="s">
        <v>33</v>
      </c>
      <c r="AX585" s="13" t="s">
        <v>72</v>
      </c>
      <c r="AY585" s="243" t="s">
        <v>170</v>
      </c>
    </row>
    <row r="586" s="13" customFormat="1">
      <c r="A586" s="13"/>
      <c r="B586" s="233"/>
      <c r="C586" s="234"/>
      <c r="D586" s="235" t="s">
        <v>181</v>
      </c>
      <c r="E586" s="236" t="s">
        <v>19</v>
      </c>
      <c r="F586" s="237" t="s">
        <v>827</v>
      </c>
      <c r="G586" s="234"/>
      <c r="H586" s="236" t="s">
        <v>19</v>
      </c>
      <c r="I586" s="238"/>
      <c r="J586" s="234"/>
      <c r="K586" s="234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181</v>
      </c>
      <c r="AU586" s="243" t="s">
        <v>81</v>
      </c>
      <c r="AV586" s="13" t="s">
        <v>79</v>
      </c>
      <c r="AW586" s="13" t="s">
        <v>33</v>
      </c>
      <c r="AX586" s="13" t="s">
        <v>72</v>
      </c>
      <c r="AY586" s="243" t="s">
        <v>170</v>
      </c>
    </row>
    <row r="587" s="14" customFormat="1">
      <c r="A587" s="14"/>
      <c r="B587" s="244"/>
      <c r="C587" s="245"/>
      <c r="D587" s="235" t="s">
        <v>181</v>
      </c>
      <c r="E587" s="246" t="s">
        <v>19</v>
      </c>
      <c r="F587" s="247" t="s">
        <v>828</v>
      </c>
      <c r="G587" s="245"/>
      <c r="H587" s="248">
        <v>1.6000000000000001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181</v>
      </c>
      <c r="AU587" s="254" t="s">
        <v>81</v>
      </c>
      <c r="AV587" s="14" t="s">
        <v>81</v>
      </c>
      <c r="AW587" s="14" t="s">
        <v>33</v>
      </c>
      <c r="AX587" s="14" t="s">
        <v>72</v>
      </c>
      <c r="AY587" s="254" t="s">
        <v>170</v>
      </c>
    </row>
    <row r="588" s="15" customFormat="1">
      <c r="A588" s="15"/>
      <c r="B588" s="255"/>
      <c r="C588" s="256"/>
      <c r="D588" s="235" t="s">
        <v>181</v>
      </c>
      <c r="E588" s="257" t="s">
        <v>19</v>
      </c>
      <c r="F588" s="258" t="s">
        <v>187</v>
      </c>
      <c r="G588" s="256"/>
      <c r="H588" s="259">
        <v>1.6000000000000001</v>
      </c>
      <c r="I588" s="260"/>
      <c r="J588" s="256"/>
      <c r="K588" s="256"/>
      <c r="L588" s="261"/>
      <c r="M588" s="262"/>
      <c r="N588" s="263"/>
      <c r="O588" s="263"/>
      <c r="P588" s="263"/>
      <c r="Q588" s="263"/>
      <c r="R588" s="263"/>
      <c r="S588" s="263"/>
      <c r="T588" s="264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5" t="s">
        <v>181</v>
      </c>
      <c r="AU588" s="265" t="s">
        <v>81</v>
      </c>
      <c r="AV588" s="15" t="s">
        <v>177</v>
      </c>
      <c r="AW588" s="15" t="s">
        <v>33</v>
      </c>
      <c r="AX588" s="15" t="s">
        <v>79</v>
      </c>
      <c r="AY588" s="265" t="s">
        <v>170</v>
      </c>
    </row>
    <row r="589" s="2" customFormat="1" ht="24.15" customHeight="1">
      <c r="A589" s="41"/>
      <c r="B589" s="42"/>
      <c r="C589" s="281" t="s">
        <v>829</v>
      </c>
      <c r="D589" s="281" t="s">
        <v>559</v>
      </c>
      <c r="E589" s="282" t="s">
        <v>830</v>
      </c>
      <c r="F589" s="283" t="s">
        <v>831</v>
      </c>
      <c r="G589" s="284" t="s">
        <v>233</v>
      </c>
      <c r="H589" s="285">
        <v>0.88600000000000001</v>
      </c>
      <c r="I589" s="286"/>
      <c r="J589" s="287">
        <f>ROUND(I589*H589,2)</f>
        <v>0</v>
      </c>
      <c r="K589" s="283" t="s">
        <v>19</v>
      </c>
      <c r="L589" s="288"/>
      <c r="M589" s="289" t="s">
        <v>19</v>
      </c>
      <c r="N589" s="290" t="s">
        <v>43</v>
      </c>
      <c r="O589" s="87"/>
      <c r="P589" s="224">
        <f>O589*H589</f>
        <v>0</v>
      </c>
      <c r="Q589" s="224">
        <v>0</v>
      </c>
      <c r="R589" s="224">
        <f>Q589*H589</f>
        <v>0</v>
      </c>
      <c r="S589" s="224">
        <v>0</v>
      </c>
      <c r="T589" s="225">
        <f>S589*H589</f>
        <v>0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26" t="s">
        <v>428</v>
      </c>
      <c r="AT589" s="226" t="s">
        <v>559</v>
      </c>
      <c r="AU589" s="226" t="s">
        <v>81</v>
      </c>
      <c r="AY589" s="20" t="s">
        <v>170</v>
      </c>
      <c r="BE589" s="227">
        <f>IF(N589="základní",J589,0)</f>
        <v>0</v>
      </c>
      <c r="BF589" s="227">
        <f>IF(N589="snížená",J589,0)</f>
        <v>0</v>
      </c>
      <c r="BG589" s="227">
        <f>IF(N589="zákl. přenesená",J589,0)</f>
        <v>0</v>
      </c>
      <c r="BH589" s="227">
        <f>IF(N589="sníž. přenesená",J589,0)</f>
        <v>0</v>
      </c>
      <c r="BI589" s="227">
        <f>IF(N589="nulová",J589,0)</f>
        <v>0</v>
      </c>
      <c r="BJ589" s="20" t="s">
        <v>79</v>
      </c>
      <c r="BK589" s="227">
        <f>ROUND(I589*H589,2)</f>
        <v>0</v>
      </c>
      <c r="BL589" s="20" t="s">
        <v>188</v>
      </c>
      <c r="BM589" s="226" t="s">
        <v>832</v>
      </c>
    </row>
    <row r="590" s="13" customFormat="1">
      <c r="A590" s="13"/>
      <c r="B590" s="233"/>
      <c r="C590" s="234"/>
      <c r="D590" s="235" t="s">
        <v>181</v>
      </c>
      <c r="E590" s="236" t="s">
        <v>19</v>
      </c>
      <c r="F590" s="237" t="s">
        <v>826</v>
      </c>
      <c r="G590" s="234"/>
      <c r="H590" s="236" t="s">
        <v>19</v>
      </c>
      <c r="I590" s="238"/>
      <c r="J590" s="234"/>
      <c r="K590" s="234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181</v>
      </c>
      <c r="AU590" s="243" t="s">
        <v>81</v>
      </c>
      <c r="AV590" s="13" t="s">
        <v>79</v>
      </c>
      <c r="AW590" s="13" t="s">
        <v>33</v>
      </c>
      <c r="AX590" s="13" t="s">
        <v>72</v>
      </c>
      <c r="AY590" s="243" t="s">
        <v>170</v>
      </c>
    </row>
    <row r="591" s="13" customFormat="1">
      <c r="A591" s="13"/>
      <c r="B591" s="233"/>
      <c r="C591" s="234"/>
      <c r="D591" s="235" t="s">
        <v>181</v>
      </c>
      <c r="E591" s="236" t="s">
        <v>19</v>
      </c>
      <c r="F591" s="237" t="s">
        <v>827</v>
      </c>
      <c r="G591" s="234"/>
      <c r="H591" s="236" t="s">
        <v>19</v>
      </c>
      <c r="I591" s="238"/>
      <c r="J591" s="234"/>
      <c r="K591" s="234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181</v>
      </c>
      <c r="AU591" s="243" t="s">
        <v>81</v>
      </c>
      <c r="AV591" s="13" t="s">
        <v>79</v>
      </c>
      <c r="AW591" s="13" t="s">
        <v>33</v>
      </c>
      <c r="AX591" s="13" t="s">
        <v>72</v>
      </c>
      <c r="AY591" s="243" t="s">
        <v>170</v>
      </c>
    </row>
    <row r="592" s="13" customFormat="1">
      <c r="A592" s="13"/>
      <c r="B592" s="233"/>
      <c r="C592" s="234"/>
      <c r="D592" s="235" t="s">
        <v>181</v>
      </c>
      <c r="E592" s="236" t="s">
        <v>19</v>
      </c>
      <c r="F592" s="237" t="s">
        <v>833</v>
      </c>
      <c r="G592" s="234"/>
      <c r="H592" s="236" t="s">
        <v>19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181</v>
      </c>
      <c r="AU592" s="243" t="s">
        <v>81</v>
      </c>
      <c r="AV592" s="13" t="s">
        <v>79</v>
      </c>
      <c r="AW592" s="13" t="s">
        <v>33</v>
      </c>
      <c r="AX592" s="13" t="s">
        <v>72</v>
      </c>
      <c r="AY592" s="243" t="s">
        <v>170</v>
      </c>
    </row>
    <row r="593" s="14" customFormat="1">
      <c r="A593" s="14"/>
      <c r="B593" s="244"/>
      <c r="C593" s="245"/>
      <c r="D593" s="235" t="s">
        <v>181</v>
      </c>
      <c r="E593" s="246" t="s">
        <v>19</v>
      </c>
      <c r="F593" s="247" t="s">
        <v>834</v>
      </c>
      <c r="G593" s="245"/>
      <c r="H593" s="248">
        <v>0.54400000000000004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181</v>
      </c>
      <c r="AU593" s="254" t="s">
        <v>81</v>
      </c>
      <c r="AV593" s="14" t="s">
        <v>81</v>
      </c>
      <c r="AW593" s="14" t="s">
        <v>33</v>
      </c>
      <c r="AX593" s="14" t="s">
        <v>72</v>
      </c>
      <c r="AY593" s="254" t="s">
        <v>170</v>
      </c>
    </row>
    <row r="594" s="13" customFormat="1">
      <c r="A594" s="13"/>
      <c r="B594" s="233"/>
      <c r="C594" s="234"/>
      <c r="D594" s="235" t="s">
        <v>181</v>
      </c>
      <c r="E594" s="236" t="s">
        <v>19</v>
      </c>
      <c r="F594" s="237" t="s">
        <v>835</v>
      </c>
      <c r="G594" s="234"/>
      <c r="H594" s="236" t="s">
        <v>19</v>
      </c>
      <c r="I594" s="238"/>
      <c r="J594" s="234"/>
      <c r="K594" s="234"/>
      <c r="L594" s="239"/>
      <c r="M594" s="240"/>
      <c r="N594" s="241"/>
      <c r="O594" s="241"/>
      <c r="P594" s="241"/>
      <c r="Q594" s="241"/>
      <c r="R594" s="241"/>
      <c r="S594" s="241"/>
      <c r="T594" s="24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3" t="s">
        <v>181</v>
      </c>
      <c r="AU594" s="243" t="s">
        <v>81</v>
      </c>
      <c r="AV594" s="13" t="s">
        <v>79</v>
      </c>
      <c r="AW594" s="13" t="s">
        <v>33</v>
      </c>
      <c r="AX594" s="13" t="s">
        <v>72</v>
      </c>
      <c r="AY594" s="243" t="s">
        <v>170</v>
      </c>
    </row>
    <row r="595" s="13" customFormat="1">
      <c r="A595" s="13"/>
      <c r="B595" s="233"/>
      <c r="C595" s="234"/>
      <c r="D595" s="235" t="s">
        <v>181</v>
      </c>
      <c r="E595" s="236" t="s">
        <v>19</v>
      </c>
      <c r="F595" s="237" t="s">
        <v>836</v>
      </c>
      <c r="G595" s="234"/>
      <c r="H595" s="236" t="s">
        <v>19</v>
      </c>
      <c r="I595" s="238"/>
      <c r="J595" s="234"/>
      <c r="K595" s="234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181</v>
      </c>
      <c r="AU595" s="243" t="s">
        <v>81</v>
      </c>
      <c r="AV595" s="13" t="s">
        <v>79</v>
      </c>
      <c r="AW595" s="13" t="s">
        <v>33</v>
      </c>
      <c r="AX595" s="13" t="s">
        <v>72</v>
      </c>
      <c r="AY595" s="243" t="s">
        <v>170</v>
      </c>
    </row>
    <row r="596" s="13" customFormat="1">
      <c r="A596" s="13"/>
      <c r="B596" s="233"/>
      <c r="C596" s="234"/>
      <c r="D596" s="235" t="s">
        <v>181</v>
      </c>
      <c r="E596" s="236" t="s">
        <v>19</v>
      </c>
      <c r="F596" s="237" t="s">
        <v>827</v>
      </c>
      <c r="G596" s="234"/>
      <c r="H596" s="236" t="s">
        <v>19</v>
      </c>
      <c r="I596" s="238"/>
      <c r="J596" s="234"/>
      <c r="K596" s="234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181</v>
      </c>
      <c r="AU596" s="243" t="s">
        <v>81</v>
      </c>
      <c r="AV596" s="13" t="s">
        <v>79</v>
      </c>
      <c r="AW596" s="13" t="s">
        <v>33</v>
      </c>
      <c r="AX596" s="13" t="s">
        <v>72</v>
      </c>
      <c r="AY596" s="243" t="s">
        <v>170</v>
      </c>
    </row>
    <row r="597" s="13" customFormat="1">
      <c r="A597" s="13"/>
      <c r="B597" s="233"/>
      <c r="C597" s="234"/>
      <c r="D597" s="235" t="s">
        <v>181</v>
      </c>
      <c r="E597" s="236" t="s">
        <v>19</v>
      </c>
      <c r="F597" s="237" t="s">
        <v>837</v>
      </c>
      <c r="G597" s="234"/>
      <c r="H597" s="236" t="s">
        <v>19</v>
      </c>
      <c r="I597" s="238"/>
      <c r="J597" s="234"/>
      <c r="K597" s="234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181</v>
      </c>
      <c r="AU597" s="243" t="s">
        <v>81</v>
      </c>
      <c r="AV597" s="13" t="s">
        <v>79</v>
      </c>
      <c r="AW597" s="13" t="s">
        <v>33</v>
      </c>
      <c r="AX597" s="13" t="s">
        <v>72</v>
      </c>
      <c r="AY597" s="243" t="s">
        <v>170</v>
      </c>
    </row>
    <row r="598" s="14" customFormat="1">
      <c r="A598" s="14"/>
      <c r="B598" s="244"/>
      <c r="C598" s="245"/>
      <c r="D598" s="235" t="s">
        <v>181</v>
      </c>
      <c r="E598" s="246" t="s">
        <v>19</v>
      </c>
      <c r="F598" s="247" t="s">
        <v>838</v>
      </c>
      <c r="G598" s="245"/>
      <c r="H598" s="248">
        <v>0.34200000000000003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181</v>
      </c>
      <c r="AU598" s="254" t="s">
        <v>81</v>
      </c>
      <c r="AV598" s="14" t="s">
        <v>81</v>
      </c>
      <c r="AW598" s="14" t="s">
        <v>33</v>
      </c>
      <c r="AX598" s="14" t="s">
        <v>72</v>
      </c>
      <c r="AY598" s="254" t="s">
        <v>170</v>
      </c>
    </row>
    <row r="599" s="13" customFormat="1">
      <c r="A599" s="13"/>
      <c r="B599" s="233"/>
      <c r="C599" s="234"/>
      <c r="D599" s="235" t="s">
        <v>181</v>
      </c>
      <c r="E599" s="236" t="s">
        <v>19</v>
      </c>
      <c r="F599" s="237" t="s">
        <v>839</v>
      </c>
      <c r="G599" s="234"/>
      <c r="H599" s="236" t="s">
        <v>19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181</v>
      </c>
      <c r="AU599" s="243" t="s">
        <v>81</v>
      </c>
      <c r="AV599" s="13" t="s">
        <v>79</v>
      </c>
      <c r="AW599" s="13" t="s">
        <v>33</v>
      </c>
      <c r="AX599" s="13" t="s">
        <v>72</v>
      </c>
      <c r="AY599" s="243" t="s">
        <v>170</v>
      </c>
    </row>
    <row r="600" s="15" customFormat="1">
      <c r="A600" s="15"/>
      <c r="B600" s="255"/>
      <c r="C600" s="256"/>
      <c r="D600" s="235" t="s">
        <v>181</v>
      </c>
      <c r="E600" s="257" t="s">
        <v>19</v>
      </c>
      <c r="F600" s="258" t="s">
        <v>187</v>
      </c>
      <c r="G600" s="256"/>
      <c r="H600" s="259">
        <v>0.88600000000000001</v>
      </c>
      <c r="I600" s="260"/>
      <c r="J600" s="256"/>
      <c r="K600" s="256"/>
      <c r="L600" s="261"/>
      <c r="M600" s="262"/>
      <c r="N600" s="263"/>
      <c r="O600" s="263"/>
      <c r="P600" s="263"/>
      <c r="Q600" s="263"/>
      <c r="R600" s="263"/>
      <c r="S600" s="263"/>
      <c r="T600" s="264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5" t="s">
        <v>181</v>
      </c>
      <c r="AU600" s="265" t="s">
        <v>81</v>
      </c>
      <c r="AV600" s="15" t="s">
        <v>177</v>
      </c>
      <c r="AW600" s="15" t="s">
        <v>33</v>
      </c>
      <c r="AX600" s="15" t="s">
        <v>79</v>
      </c>
      <c r="AY600" s="265" t="s">
        <v>170</v>
      </c>
    </row>
    <row r="601" s="2" customFormat="1" ht="24.15" customHeight="1">
      <c r="A601" s="41"/>
      <c r="B601" s="42"/>
      <c r="C601" s="215" t="s">
        <v>840</v>
      </c>
      <c r="D601" s="215" t="s">
        <v>172</v>
      </c>
      <c r="E601" s="216" t="s">
        <v>841</v>
      </c>
      <c r="F601" s="217" t="s">
        <v>842</v>
      </c>
      <c r="G601" s="218" t="s">
        <v>233</v>
      </c>
      <c r="H601" s="219">
        <v>7.3150000000000004</v>
      </c>
      <c r="I601" s="220"/>
      <c r="J601" s="221">
        <f>ROUND(I601*H601,2)</f>
        <v>0</v>
      </c>
      <c r="K601" s="217" t="s">
        <v>176</v>
      </c>
      <c r="L601" s="47"/>
      <c r="M601" s="222" t="s">
        <v>19</v>
      </c>
      <c r="N601" s="223" t="s">
        <v>43</v>
      </c>
      <c r="O601" s="87"/>
      <c r="P601" s="224">
        <f>O601*H601</f>
        <v>0</v>
      </c>
      <c r="Q601" s="224">
        <v>3.0000000000000001E-05</v>
      </c>
      <c r="R601" s="224">
        <f>Q601*H601</f>
        <v>0.00021945000000000002</v>
      </c>
      <c r="S601" s="224">
        <v>0</v>
      </c>
      <c r="T601" s="225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26" t="s">
        <v>188</v>
      </c>
      <c r="AT601" s="226" t="s">
        <v>172</v>
      </c>
      <c r="AU601" s="226" t="s">
        <v>81</v>
      </c>
      <c r="AY601" s="20" t="s">
        <v>170</v>
      </c>
      <c r="BE601" s="227">
        <f>IF(N601="základní",J601,0)</f>
        <v>0</v>
      </c>
      <c r="BF601" s="227">
        <f>IF(N601="snížená",J601,0)</f>
        <v>0</v>
      </c>
      <c r="BG601" s="227">
        <f>IF(N601="zákl. přenesená",J601,0)</f>
        <v>0</v>
      </c>
      <c r="BH601" s="227">
        <f>IF(N601="sníž. přenesená",J601,0)</f>
        <v>0</v>
      </c>
      <c r="BI601" s="227">
        <f>IF(N601="nulová",J601,0)</f>
        <v>0</v>
      </c>
      <c r="BJ601" s="20" t="s">
        <v>79</v>
      </c>
      <c r="BK601" s="227">
        <f>ROUND(I601*H601,2)</f>
        <v>0</v>
      </c>
      <c r="BL601" s="20" t="s">
        <v>188</v>
      </c>
      <c r="BM601" s="226" t="s">
        <v>843</v>
      </c>
    </row>
    <row r="602" s="2" customFormat="1">
      <c r="A602" s="41"/>
      <c r="B602" s="42"/>
      <c r="C602" s="43"/>
      <c r="D602" s="228" t="s">
        <v>179</v>
      </c>
      <c r="E602" s="43"/>
      <c r="F602" s="229" t="s">
        <v>844</v>
      </c>
      <c r="G602" s="43"/>
      <c r="H602" s="43"/>
      <c r="I602" s="230"/>
      <c r="J602" s="43"/>
      <c r="K602" s="43"/>
      <c r="L602" s="47"/>
      <c r="M602" s="231"/>
      <c r="N602" s="232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179</v>
      </c>
      <c r="AU602" s="20" t="s">
        <v>81</v>
      </c>
    </row>
    <row r="603" s="13" customFormat="1">
      <c r="A603" s="13"/>
      <c r="B603" s="233"/>
      <c r="C603" s="234"/>
      <c r="D603" s="235" t="s">
        <v>181</v>
      </c>
      <c r="E603" s="236" t="s">
        <v>19</v>
      </c>
      <c r="F603" s="237" t="s">
        <v>845</v>
      </c>
      <c r="G603" s="234"/>
      <c r="H603" s="236" t="s">
        <v>19</v>
      </c>
      <c r="I603" s="238"/>
      <c r="J603" s="234"/>
      <c r="K603" s="234"/>
      <c r="L603" s="239"/>
      <c r="M603" s="240"/>
      <c r="N603" s="241"/>
      <c r="O603" s="241"/>
      <c r="P603" s="241"/>
      <c r="Q603" s="241"/>
      <c r="R603" s="241"/>
      <c r="S603" s="241"/>
      <c r="T603" s="24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3" t="s">
        <v>181</v>
      </c>
      <c r="AU603" s="243" t="s">
        <v>81</v>
      </c>
      <c r="AV603" s="13" t="s">
        <v>79</v>
      </c>
      <c r="AW603" s="13" t="s">
        <v>33</v>
      </c>
      <c r="AX603" s="13" t="s">
        <v>72</v>
      </c>
      <c r="AY603" s="243" t="s">
        <v>170</v>
      </c>
    </row>
    <row r="604" s="13" customFormat="1">
      <c r="A604" s="13"/>
      <c r="B604" s="233"/>
      <c r="C604" s="234"/>
      <c r="D604" s="235" t="s">
        <v>181</v>
      </c>
      <c r="E604" s="236" t="s">
        <v>19</v>
      </c>
      <c r="F604" s="237" t="s">
        <v>586</v>
      </c>
      <c r="G604" s="234"/>
      <c r="H604" s="236" t="s">
        <v>19</v>
      </c>
      <c r="I604" s="238"/>
      <c r="J604" s="234"/>
      <c r="K604" s="234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181</v>
      </c>
      <c r="AU604" s="243" t="s">
        <v>81</v>
      </c>
      <c r="AV604" s="13" t="s">
        <v>79</v>
      </c>
      <c r="AW604" s="13" t="s">
        <v>33</v>
      </c>
      <c r="AX604" s="13" t="s">
        <v>72</v>
      </c>
      <c r="AY604" s="243" t="s">
        <v>170</v>
      </c>
    </row>
    <row r="605" s="13" customFormat="1">
      <c r="A605" s="13"/>
      <c r="B605" s="233"/>
      <c r="C605" s="234"/>
      <c r="D605" s="235" t="s">
        <v>181</v>
      </c>
      <c r="E605" s="236" t="s">
        <v>19</v>
      </c>
      <c r="F605" s="237" t="s">
        <v>846</v>
      </c>
      <c r="G605" s="234"/>
      <c r="H605" s="236" t="s">
        <v>19</v>
      </c>
      <c r="I605" s="238"/>
      <c r="J605" s="234"/>
      <c r="K605" s="234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181</v>
      </c>
      <c r="AU605" s="243" t="s">
        <v>81</v>
      </c>
      <c r="AV605" s="13" t="s">
        <v>79</v>
      </c>
      <c r="AW605" s="13" t="s">
        <v>33</v>
      </c>
      <c r="AX605" s="13" t="s">
        <v>72</v>
      </c>
      <c r="AY605" s="243" t="s">
        <v>170</v>
      </c>
    </row>
    <row r="606" s="14" customFormat="1">
      <c r="A606" s="14"/>
      <c r="B606" s="244"/>
      <c r="C606" s="245"/>
      <c r="D606" s="235" t="s">
        <v>181</v>
      </c>
      <c r="E606" s="246" t="s">
        <v>19</v>
      </c>
      <c r="F606" s="247" t="s">
        <v>711</v>
      </c>
      <c r="G606" s="245"/>
      <c r="H606" s="248">
        <v>3.7450000000000001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181</v>
      </c>
      <c r="AU606" s="254" t="s">
        <v>81</v>
      </c>
      <c r="AV606" s="14" t="s">
        <v>81</v>
      </c>
      <c r="AW606" s="14" t="s">
        <v>33</v>
      </c>
      <c r="AX606" s="14" t="s">
        <v>72</v>
      </c>
      <c r="AY606" s="254" t="s">
        <v>170</v>
      </c>
    </row>
    <row r="607" s="13" customFormat="1">
      <c r="A607" s="13"/>
      <c r="B607" s="233"/>
      <c r="C607" s="234"/>
      <c r="D607" s="235" t="s">
        <v>181</v>
      </c>
      <c r="E607" s="236" t="s">
        <v>19</v>
      </c>
      <c r="F607" s="237" t="s">
        <v>588</v>
      </c>
      <c r="G607" s="234"/>
      <c r="H607" s="236" t="s">
        <v>19</v>
      </c>
      <c r="I607" s="238"/>
      <c r="J607" s="234"/>
      <c r="K607" s="234"/>
      <c r="L607" s="239"/>
      <c r="M607" s="240"/>
      <c r="N607" s="241"/>
      <c r="O607" s="241"/>
      <c r="P607" s="241"/>
      <c r="Q607" s="241"/>
      <c r="R607" s="241"/>
      <c r="S607" s="241"/>
      <c r="T607" s="24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3" t="s">
        <v>181</v>
      </c>
      <c r="AU607" s="243" t="s">
        <v>81</v>
      </c>
      <c r="AV607" s="13" t="s">
        <v>79</v>
      </c>
      <c r="AW607" s="13" t="s">
        <v>33</v>
      </c>
      <c r="AX607" s="13" t="s">
        <v>72</v>
      </c>
      <c r="AY607" s="243" t="s">
        <v>170</v>
      </c>
    </row>
    <row r="608" s="13" customFormat="1">
      <c r="A608" s="13"/>
      <c r="B608" s="233"/>
      <c r="C608" s="234"/>
      <c r="D608" s="235" t="s">
        <v>181</v>
      </c>
      <c r="E608" s="236" t="s">
        <v>19</v>
      </c>
      <c r="F608" s="237" t="s">
        <v>847</v>
      </c>
      <c r="G608" s="234"/>
      <c r="H608" s="236" t="s">
        <v>19</v>
      </c>
      <c r="I608" s="238"/>
      <c r="J608" s="234"/>
      <c r="K608" s="234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181</v>
      </c>
      <c r="AU608" s="243" t="s">
        <v>81</v>
      </c>
      <c r="AV608" s="13" t="s">
        <v>79</v>
      </c>
      <c r="AW608" s="13" t="s">
        <v>33</v>
      </c>
      <c r="AX608" s="13" t="s">
        <v>72</v>
      </c>
      <c r="AY608" s="243" t="s">
        <v>170</v>
      </c>
    </row>
    <row r="609" s="13" customFormat="1">
      <c r="A609" s="13"/>
      <c r="B609" s="233"/>
      <c r="C609" s="234"/>
      <c r="D609" s="235" t="s">
        <v>181</v>
      </c>
      <c r="E609" s="236" t="s">
        <v>19</v>
      </c>
      <c r="F609" s="237" t="s">
        <v>578</v>
      </c>
      <c r="G609" s="234"/>
      <c r="H609" s="236" t="s">
        <v>19</v>
      </c>
      <c r="I609" s="238"/>
      <c r="J609" s="234"/>
      <c r="K609" s="234"/>
      <c r="L609" s="239"/>
      <c r="M609" s="240"/>
      <c r="N609" s="241"/>
      <c r="O609" s="241"/>
      <c r="P609" s="241"/>
      <c r="Q609" s="241"/>
      <c r="R609" s="241"/>
      <c r="S609" s="241"/>
      <c r="T609" s="24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3" t="s">
        <v>181</v>
      </c>
      <c r="AU609" s="243" t="s">
        <v>81</v>
      </c>
      <c r="AV609" s="13" t="s">
        <v>79</v>
      </c>
      <c r="AW609" s="13" t="s">
        <v>33</v>
      </c>
      <c r="AX609" s="13" t="s">
        <v>72</v>
      </c>
      <c r="AY609" s="243" t="s">
        <v>170</v>
      </c>
    </row>
    <row r="610" s="13" customFormat="1">
      <c r="A610" s="13"/>
      <c r="B610" s="233"/>
      <c r="C610" s="234"/>
      <c r="D610" s="235" t="s">
        <v>181</v>
      </c>
      <c r="E610" s="236" t="s">
        <v>19</v>
      </c>
      <c r="F610" s="237" t="s">
        <v>846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181</v>
      </c>
      <c r="AU610" s="243" t="s">
        <v>81</v>
      </c>
      <c r="AV610" s="13" t="s">
        <v>79</v>
      </c>
      <c r="AW610" s="13" t="s">
        <v>33</v>
      </c>
      <c r="AX610" s="13" t="s">
        <v>72</v>
      </c>
      <c r="AY610" s="243" t="s">
        <v>170</v>
      </c>
    </row>
    <row r="611" s="14" customFormat="1">
      <c r="A611" s="14"/>
      <c r="B611" s="244"/>
      <c r="C611" s="245"/>
      <c r="D611" s="235" t="s">
        <v>181</v>
      </c>
      <c r="E611" s="246" t="s">
        <v>19</v>
      </c>
      <c r="F611" s="247" t="s">
        <v>713</v>
      </c>
      <c r="G611" s="245"/>
      <c r="H611" s="248">
        <v>3.5699999999999998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181</v>
      </c>
      <c r="AU611" s="254" t="s">
        <v>81</v>
      </c>
      <c r="AV611" s="14" t="s">
        <v>81</v>
      </c>
      <c r="AW611" s="14" t="s">
        <v>33</v>
      </c>
      <c r="AX611" s="14" t="s">
        <v>72</v>
      </c>
      <c r="AY611" s="254" t="s">
        <v>170</v>
      </c>
    </row>
    <row r="612" s="13" customFormat="1">
      <c r="A612" s="13"/>
      <c r="B612" s="233"/>
      <c r="C612" s="234"/>
      <c r="D612" s="235" t="s">
        <v>181</v>
      </c>
      <c r="E612" s="236" t="s">
        <v>19</v>
      </c>
      <c r="F612" s="237" t="s">
        <v>581</v>
      </c>
      <c r="G612" s="234"/>
      <c r="H612" s="236" t="s">
        <v>19</v>
      </c>
      <c r="I612" s="238"/>
      <c r="J612" s="234"/>
      <c r="K612" s="234"/>
      <c r="L612" s="239"/>
      <c r="M612" s="240"/>
      <c r="N612" s="241"/>
      <c r="O612" s="241"/>
      <c r="P612" s="241"/>
      <c r="Q612" s="241"/>
      <c r="R612" s="241"/>
      <c r="S612" s="241"/>
      <c r="T612" s="24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3" t="s">
        <v>181</v>
      </c>
      <c r="AU612" s="243" t="s">
        <v>81</v>
      </c>
      <c r="AV612" s="13" t="s">
        <v>79</v>
      </c>
      <c r="AW612" s="13" t="s">
        <v>33</v>
      </c>
      <c r="AX612" s="13" t="s">
        <v>72</v>
      </c>
      <c r="AY612" s="243" t="s">
        <v>170</v>
      </c>
    </row>
    <row r="613" s="15" customFormat="1">
      <c r="A613" s="15"/>
      <c r="B613" s="255"/>
      <c r="C613" s="256"/>
      <c r="D613" s="235" t="s">
        <v>181</v>
      </c>
      <c r="E613" s="257" t="s">
        <v>19</v>
      </c>
      <c r="F613" s="258" t="s">
        <v>187</v>
      </c>
      <c r="G613" s="256"/>
      <c r="H613" s="259">
        <v>7.3150000000000004</v>
      </c>
      <c r="I613" s="260"/>
      <c r="J613" s="256"/>
      <c r="K613" s="256"/>
      <c r="L613" s="261"/>
      <c r="M613" s="262"/>
      <c r="N613" s="263"/>
      <c r="O613" s="263"/>
      <c r="P613" s="263"/>
      <c r="Q613" s="263"/>
      <c r="R613" s="263"/>
      <c r="S613" s="263"/>
      <c r="T613" s="264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65" t="s">
        <v>181</v>
      </c>
      <c r="AU613" s="265" t="s">
        <v>81</v>
      </c>
      <c r="AV613" s="15" t="s">
        <v>177</v>
      </c>
      <c r="AW613" s="15" t="s">
        <v>33</v>
      </c>
      <c r="AX613" s="15" t="s">
        <v>79</v>
      </c>
      <c r="AY613" s="265" t="s">
        <v>170</v>
      </c>
    </row>
    <row r="614" s="2" customFormat="1" ht="16.5" customHeight="1">
      <c r="A614" s="41"/>
      <c r="B614" s="42"/>
      <c r="C614" s="281" t="s">
        <v>848</v>
      </c>
      <c r="D614" s="281" t="s">
        <v>559</v>
      </c>
      <c r="E614" s="282" t="s">
        <v>849</v>
      </c>
      <c r="F614" s="283" t="s">
        <v>850</v>
      </c>
      <c r="G614" s="284" t="s">
        <v>233</v>
      </c>
      <c r="H614" s="285">
        <v>8.7780000000000005</v>
      </c>
      <c r="I614" s="286"/>
      <c r="J614" s="287">
        <f>ROUND(I614*H614,2)</f>
        <v>0</v>
      </c>
      <c r="K614" s="283" t="s">
        <v>19</v>
      </c>
      <c r="L614" s="288"/>
      <c r="M614" s="289" t="s">
        <v>19</v>
      </c>
      <c r="N614" s="290" t="s">
        <v>43</v>
      </c>
      <c r="O614" s="87"/>
      <c r="P614" s="224">
        <f>O614*H614</f>
        <v>0</v>
      </c>
      <c r="Q614" s="224">
        <v>0.016799999999999999</v>
      </c>
      <c r="R614" s="224">
        <f>Q614*H614</f>
        <v>0.1474704</v>
      </c>
      <c r="S614" s="224">
        <v>0</v>
      </c>
      <c r="T614" s="225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26" t="s">
        <v>428</v>
      </c>
      <c r="AT614" s="226" t="s">
        <v>559</v>
      </c>
      <c r="AU614" s="226" t="s">
        <v>81</v>
      </c>
      <c r="AY614" s="20" t="s">
        <v>170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20" t="s">
        <v>79</v>
      </c>
      <c r="BK614" s="227">
        <f>ROUND(I614*H614,2)</f>
        <v>0</v>
      </c>
      <c r="BL614" s="20" t="s">
        <v>188</v>
      </c>
      <c r="BM614" s="226" t="s">
        <v>851</v>
      </c>
    </row>
    <row r="615" s="13" customFormat="1">
      <c r="A615" s="13"/>
      <c r="B615" s="233"/>
      <c r="C615" s="234"/>
      <c r="D615" s="235" t="s">
        <v>181</v>
      </c>
      <c r="E615" s="236" t="s">
        <v>19</v>
      </c>
      <c r="F615" s="237" t="s">
        <v>845</v>
      </c>
      <c r="G615" s="234"/>
      <c r="H615" s="236" t="s">
        <v>19</v>
      </c>
      <c r="I615" s="238"/>
      <c r="J615" s="234"/>
      <c r="K615" s="234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181</v>
      </c>
      <c r="AU615" s="243" t="s">
        <v>81</v>
      </c>
      <c r="AV615" s="13" t="s">
        <v>79</v>
      </c>
      <c r="AW615" s="13" t="s">
        <v>33</v>
      </c>
      <c r="AX615" s="13" t="s">
        <v>72</v>
      </c>
      <c r="AY615" s="243" t="s">
        <v>170</v>
      </c>
    </row>
    <row r="616" s="13" customFormat="1">
      <c r="A616" s="13"/>
      <c r="B616" s="233"/>
      <c r="C616" s="234"/>
      <c r="D616" s="235" t="s">
        <v>181</v>
      </c>
      <c r="E616" s="236" t="s">
        <v>19</v>
      </c>
      <c r="F616" s="237" t="s">
        <v>586</v>
      </c>
      <c r="G616" s="234"/>
      <c r="H616" s="236" t="s">
        <v>19</v>
      </c>
      <c r="I616" s="238"/>
      <c r="J616" s="234"/>
      <c r="K616" s="234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181</v>
      </c>
      <c r="AU616" s="243" t="s">
        <v>81</v>
      </c>
      <c r="AV616" s="13" t="s">
        <v>79</v>
      </c>
      <c r="AW616" s="13" t="s">
        <v>33</v>
      </c>
      <c r="AX616" s="13" t="s">
        <v>72</v>
      </c>
      <c r="AY616" s="243" t="s">
        <v>170</v>
      </c>
    </row>
    <row r="617" s="13" customFormat="1">
      <c r="A617" s="13"/>
      <c r="B617" s="233"/>
      <c r="C617" s="234"/>
      <c r="D617" s="235" t="s">
        <v>181</v>
      </c>
      <c r="E617" s="236" t="s">
        <v>19</v>
      </c>
      <c r="F617" s="237" t="s">
        <v>846</v>
      </c>
      <c r="G617" s="234"/>
      <c r="H617" s="236" t="s">
        <v>19</v>
      </c>
      <c r="I617" s="238"/>
      <c r="J617" s="234"/>
      <c r="K617" s="234"/>
      <c r="L617" s="239"/>
      <c r="M617" s="240"/>
      <c r="N617" s="241"/>
      <c r="O617" s="241"/>
      <c r="P617" s="241"/>
      <c r="Q617" s="241"/>
      <c r="R617" s="241"/>
      <c r="S617" s="241"/>
      <c r="T617" s="24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3" t="s">
        <v>181</v>
      </c>
      <c r="AU617" s="243" t="s">
        <v>81</v>
      </c>
      <c r="AV617" s="13" t="s">
        <v>79</v>
      </c>
      <c r="AW617" s="13" t="s">
        <v>33</v>
      </c>
      <c r="AX617" s="13" t="s">
        <v>72</v>
      </c>
      <c r="AY617" s="243" t="s">
        <v>170</v>
      </c>
    </row>
    <row r="618" s="14" customFormat="1">
      <c r="A618" s="14"/>
      <c r="B618" s="244"/>
      <c r="C618" s="245"/>
      <c r="D618" s="235" t="s">
        <v>181</v>
      </c>
      <c r="E618" s="246" t="s">
        <v>19</v>
      </c>
      <c r="F618" s="247" t="s">
        <v>711</v>
      </c>
      <c r="G618" s="245"/>
      <c r="H618" s="248">
        <v>3.7450000000000001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181</v>
      </c>
      <c r="AU618" s="254" t="s">
        <v>81</v>
      </c>
      <c r="AV618" s="14" t="s">
        <v>81</v>
      </c>
      <c r="AW618" s="14" t="s">
        <v>33</v>
      </c>
      <c r="AX618" s="14" t="s">
        <v>72</v>
      </c>
      <c r="AY618" s="254" t="s">
        <v>170</v>
      </c>
    </row>
    <row r="619" s="13" customFormat="1">
      <c r="A619" s="13"/>
      <c r="B619" s="233"/>
      <c r="C619" s="234"/>
      <c r="D619" s="235" t="s">
        <v>181</v>
      </c>
      <c r="E619" s="236" t="s">
        <v>19</v>
      </c>
      <c r="F619" s="237" t="s">
        <v>588</v>
      </c>
      <c r="G619" s="234"/>
      <c r="H619" s="236" t="s">
        <v>19</v>
      </c>
      <c r="I619" s="238"/>
      <c r="J619" s="234"/>
      <c r="K619" s="234"/>
      <c r="L619" s="239"/>
      <c r="M619" s="240"/>
      <c r="N619" s="241"/>
      <c r="O619" s="241"/>
      <c r="P619" s="241"/>
      <c r="Q619" s="241"/>
      <c r="R619" s="241"/>
      <c r="S619" s="241"/>
      <c r="T619" s="24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3" t="s">
        <v>181</v>
      </c>
      <c r="AU619" s="243" t="s">
        <v>81</v>
      </c>
      <c r="AV619" s="13" t="s">
        <v>79</v>
      </c>
      <c r="AW619" s="13" t="s">
        <v>33</v>
      </c>
      <c r="AX619" s="13" t="s">
        <v>72</v>
      </c>
      <c r="AY619" s="243" t="s">
        <v>170</v>
      </c>
    </row>
    <row r="620" s="13" customFormat="1">
      <c r="A620" s="13"/>
      <c r="B620" s="233"/>
      <c r="C620" s="234"/>
      <c r="D620" s="235" t="s">
        <v>181</v>
      </c>
      <c r="E620" s="236" t="s">
        <v>19</v>
      </c>
      <c r="F620" s="237" t="s">
        <v>847</v>
      </c>
      <c r="G620" s="234"/>
      <c r="H620" s="236" t="s">
        <v>19</v>
      </c>
      <c r="I620" s="238"/>
      <c r="J620" s="234"/>
      <c r="K620" s="234"/>
      <c r="L620" s="239"/>
      <c r="M620" s="240"/>
      <c r="N620" s="241"/>
      <c r="O620" s="241"/>
      <c r="P620" s="241"/>
      <c r="Q620" s="241"/>
      <c r="R620" s="241"/>
      <c r="S620" s="241"/>
      <c r="T620" s="24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3" t="s">
        <v>181</v>
      </c>
      <c r="AU620" s="243" t="s">
        <v>81</v>
      </c>
      <c r="AV620" s="13" t="s">
        <v>79</v>
      </c>
      <c r="AW620" s="13" t="s">
        <v>33</v>
      </c>
      <c r="AX620" s="13" t="s">
        <v>72</v>
      </c>
      <c r="AY620" s="243" t="s">
        <v>170</v>
      </c>
    </row>
    <row r="621" s="13" customFormat="1">
      <c r="A621" s="13"/>
      <c r="B621" s="233"/>
      <c r="C621" s="234"/>
      <c r="D621" s="235" t="s">
        <v>181</v>
      </c>
      <c r="E621" s="236" t="s">
        <v>19</v>
      </c>
      <c r="F621" s="237" t="s">
        <v>578</v>
      </c>
      <c r="G621" s="234"/>
      <c r="H621" s="236" t="s">
        <v>19</v>
      </c>
      <c r="I621" s="238"/>
      <c r="J621" s="234"/>
      <c r="K621" s="234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181</v>
      </c>
      <c r="AU621" s="243" t="s">
        <v>81</v>
      </c>
      <c r="AV621" s="13" t="s">
        <v>79</v>
      </c>
      <c r="AW621" s="13" t="s">
        <v>33</v>
      </c>
      <c r="AX621" s="13" t="s">
        <v>72</v>
      </c>
      <c r="AY621" s="243" t="s">
        <v>170</v>
      </c>
    </row>
    <row r="622" s="13" customFormat="1">
      <c r="A622" s="13"/>
      <c r="B622" s="233"/>
      <c r="C622" s="234"/>
      <c r="D622" s="235" t="s">
        <v>181</v>
      </c>
      <c r="E622" s="236" t="s">
        <v>19</v>
      </c>
      <c r="F622" s="237" t="s">
        <v>846</v>
      </c>
      <c r="G622" s="234"/>
      <c r="H622" s="236" t="s">
        <v>19</v>
      </c>
      <c r="I622" s="238"/>
      <c r="J622" s="234"/>
      <c r="K622" s="234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181</v>
      </c>
      <c r="AU622" s="243" t="s">
        <v>81</v>
      </c>
      <c r="AV622" s="13" t="s">
        <v>79</v>
      </c>
      <c r="AW622" s="13" t="s">
        <v>33</v>
      </c>
      <c r="AX622" s="13" t="s">
        <v>72</v>
      </c>
      <c r="AY622" s="243" t="s">
        <v>170</v>
      </c>
    </row>
    <row r="623" s="14" customFormat="1">
      <c r="A623" s="14"/>
      <c r="B623" s="244"/>
      <c r="C623" s="245"/>
      <c r="D623" s="235" t="s">
        <v>181</v>
      </c>
      <c r="E623" s="246" t="s">
        <v>19</v>
      </c>
      <c r="F623" s="247" t="s">
        <v>713</v>
      </c>
      <c r="G623" s="245"/>
      <c r="H623" s="248">
        <v>3.5699999999999998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181</v>
      </c>
      <c r="AU623" s="254" t="s">
        <v>81</v>
      </c>
      <c r="AV623" s="14" t="s">
        <v>81</v>
      </c>
      <c r="AW623" s="14" t="s">
        <v>33</v>
      </c>
      <c r="AX623" s="14" t="s">
        <v>72</v>
      </c>
      <c r="AY623" s="254" t="s">
        <v>170</v>
      </c>
    </row>
    <row r="624" s="13" customFormat="1">
      <c r="A624" s="13"/>
      <c r="B624" s="233"/>
      <c r="C624" s="234"/>
      <c r="D624" s="235" t="s">
        <v>181</v>
      </c>
      <c r="E624" s="236" t="s">
        <v>19</v>
      </c>
      <c r="F624" s="237" t="s">
        <v>581</v>
      </c>
      <c r="G624" s="234"/>
      <c r="H624" s="236" t="s">
        <v>19</v>
      </c>
      <c r="I624" s="238"/>
      <c r="J624" s="234"/>
      <c r="K624" s="234"/>
      <c r="L624" s="239"/>
      <c r="M624" s="240"/>
      <c r="N624" s="241"/>
      <c r="O624" s="241"/>
      <c r="P624" s="241"/>
      <c r="Q624" s="241"/>
      <c r="R624" s="241"/>
      <c r="S624" s="241"/>
      <c r="T624" s="24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3" t="s">
        <v>181</v>
      </c>
      <c r="AU624" s="243" t="s">
        <v>81</v>
      </c>
      <c r="AV624" s="13" t="s">
        <v>79</v>
      </c>
      <c r="AW624" s="13" t="s">
        <v>33</v>
      </c>
      <c r="AX624" s="13" t="s">
        <v>72</v>
      </c>
      <c r="AY624" s="243" t="s">
        <v>170</v>
      </c>
    </row>
    <row r="625" s="15" customFormat="1">
      <c r="A625" s="15"/>
      <c r="B625" s="255"/>
      <c r="C625" s="256"/>
      <c r="D625" s="235" t="s">
        <v>181</v>
      </c>
      <c r="E625" s="257" t="s">
        <v>19</v>
      </c>
      <c r="F625" s="258" t="s">
        <v>187</v>
      </c>
      <c r="G625" s="256"/>
      <c r="H625" s="259">
        <v>7.3150000000000004</v>
      </c>
      <c r="I625" s="260"/>
      <c r="J625" s="256"/>
      <c r="K625" s="256"/>
      <c r="L625" s="261"/>
      <c r="M625" s="262"/>
      <c r="N625" s="263"/>
      <c r="O625" s="263"/>
      <c r="P625" s="263"/>
      <c r="Q625" s="263"/>
      <c r="R625" s="263"/>
      <c r="S625" s="263"/>
      <c r="T625" s="264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5" t="s">
        <v>181</v>
      </c>
      <c r="AU625" s="265" t="s">
        <v>81</v>
      </c>
      <c r="AV625" s="15" t="s">
        <v>177</v>
      </c>
      <c r="AW625" s="15" t="s">
        <v>33</v>
      </c>
      <c r="AX625" s="15" t="s">
        <v>79</v>
      </c>
      <c r="AY625" s="265" t="s">
        <v>170</v>
      </c>
    </row>
    <row r="626" s="14" customFormat="1">
      <c r="A626" s="14"/>
      <c r="B626" s="244"/>
      <c r="C626" s="245"/>
      <c r="D626" s="235" t="s">
        <v>181</v>
      </c>
      <c r="E626" s="245"/>
      <c r="F626" s="247" t="s">
        <v>852</v>
      </c>
      <c r="G626" s="245"/>
      <c r="H626" s="248">
        <v>8.7780000000000005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181</v>
      </c>
      <c r="AU626" s="254" t="s">
        <v>81</v>
      </c>
      <c r="AV626" s="14" t="s">
        <v>81</v>
      </c>
      <c r="AW626" s="14" t="s">
        <v>4</v>
      </c>
      <c r="AX626" s="14" t="s">
        <v>79</v>
      </c>
      <c r="AY626" s="254" t="s">
        <v>170</v>
      </c>
    </row>
    <row r="627" s="2" customFormat="1" ht="16.5" customHeight="1">
      <c r="A627" s="41"/>
      <c r="B627" s="42"/>
      <c r="C627" s="215" t="s">
        <v>853</v>
      </c>
      <c r="D627" s="215" t="s">
        <v>172</v>
      </c>
      <c r="E627" s="216" t="s">
        <v>854</v>
      </c>
      <c r="F627" s="217" t="s">
        <v>855</v>
      </c>
      <c r="G627" s="218" t="s">
        <v>233</v>
      </c>
      <c r="H627" s="219">
        <v>7.3150000000000004</v>
      </c>
      <c r="I627" s="220"/>
      <c r="J627" s="221">
        <f>ROUND(I627*H627,2)</f>
        <v>0</v>
      </c>
      <c r="K627" s="217" t="s">
        <v>176</v>
      </c>
      <c r="L627" s="47"/>
      <c r="M627" s="222" t="s">
        <v>19</v>
      </c>
      <c r="N627" s="223" t="s">
        <v>43</v>
      </c>
      <c r="O627" s="87"/>
      <c r="P627" s="224">
        <f>O627*H627</f>
        <v>0</v>
      </c>
      <c r="Q627" s="224">
        <v>0.00018000000000000001</v>
      </c>
      <c r="R627" s="224">
        <f>Q627*H627</f>
        <v>0.0013167000000000001</v>
      </c>
      <c r="S627" s="224">
        <v>0</v>
      </c>
      <c r="T627" s="225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6" t="s">
        <v>188</v>
      </c>
      <c r="AT627" s="226" t="s">
        <v>172</v>
      </c>
      <c r="AU627" s="226" t="s">
        <v>81</v>
      </c>
      <c r="AY627" s="20" t="s">
        <v>170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20" t="s">
        <v>79</v>
      </c>
      <c r="BK627" s="227">
        <f>ROUND(I627*H627,2)</f>
        <v>0</v>
      </c>
      <c r="BL627" s="20" t="s">
        <v>188</v>
      </c>
      <c r="BM627" s="226" t="s">
        <v>856</v>
      </c>
    </row>
    <row r="628" s="2" customFormat="1">
      <c r="A628" s="41"/>
      <c r="B628" s="42"/>
      <c r="C628" s="43"/>
      <c r="D628" s="228" t="s">
        <v>179</v>
      </c>
      <c r="E628" s="43"/>
      <c r="F628" s="229" t="s">
        <v>857</v>
      </c>
      <c r="G628" s="43"/>
      <c r="H628" s="43"/>
      <c r="I628" s="230"/>
      <c r="J628" s="43"/>
      <c r="K628" s="43"/>
      <c r="L628" s="47"/>
      <c r="M628" s="231"/>
      <c r="N628" s="232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179</v>
      </c>
      <c r="AU628" s="20" t="s">
        <v>81</v>
      </c>
    </row>
    <row r="629" s="13" customFormat="1">
      <c r="A629" s="13"/>
      <c r="B629" s="233"/>
      <c r="C629" s="234"/>
      <c r="D629" s="235" t="s">
        <v>181</v>
      </c>
      <c r="E629" s="236" t="s">
        <v>19</v>
      </c>
      <c r="F629" s="237" t="s">
        <v>845</v>
      </c>
      <c r="G629" s="234"/>
      <c r="H629" s="236" t="s">
        <v>19</v>
      </c>
      <c r="I629" s="238"/>
      <c r="J629" s="234"/>
      <c r="K629" s="234"/>
      <c r="L629" s="239"/>
      <c r="M629" s="240"/>
      <c r="N629" s="241"/>
      <c r="O629" s="241"/>
      <c r="P629" s="241"/>
      <c r="Q629" s="241"/>
      <c r="R629" s="241"/>
      <c r="S629" s="241"/>
      <c r="T629" s="24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3" t="s">
        <v>181</v>
      </c>
      <c r="AU629" s="243" t="s">
        <v>81</v>
      </c>
      <c r="AV629" s="13" t="s">
        <v>79</v>
      </c>
      <c r="AW629" s="13" t="s">
        <v>33</v>
      </c>
      <c r="AX629" s="13" t="s">
        <v>72</v>
      </c>
      <c r="AY629" s="243" t="s">
        <v>170</v>
      </c>
    </row>
    <row r="630" s="13" customFormat="1">
      <c r="A630" s="13"/>
      <c r="B630" s="233"/>
      <c r="C630" s="234"/>
      <c r="D630" s="235" t="s">
        <v>181</v>
      </c>
      <c r="E630" s="236" t="s">
        <v>19</v>
      </c>
      <c r="F630" s="237" t="s">
        <v>586</v>
      </c>
      <c r="G630" s="234"/>
      <c r="H630" s="236" t="s">
        <v>19</v>
      </c>
      <c r="I630" s="238"/>
      <c r="J630" s="234"/>
      <c r="K630" s="234"/>
      <c r="L630" s="239"/>
      <c r="M630" s="240"/>
      <c r="N630" s="241"/>
      <c r="O630" s="241"/>
      <c r="P630" s="241"/>
      <c r="Q630" s="241"/>
      <c r="R630" s="241"/>
      <c r="S630" s="241"/>
      <c r="T630" s="24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3" t="s">
        <v>181</v>
      </c>
      <c r="AU630" s="243" t="s">
        <v>81</v>
      </c>
      <c r="AV630" s="13" t="s">
        <v>79</v>
      </c>
      <c r="AW630" s="13" t="s">
        <v>33</v>
      </c>
      <c r="AX630" s="13" t="s">
        <v>72</v>
      </c>
      <c r="AY630" s="243" t="s">
        <v>170</v>
      </c>
    </row>
    <row r="631" s="13" customFormat="1">
      <c r="A631" s="13"/>
      <c r="B631" s="233"/>
      <c r="C631" s="234"/>
      <c r="D631" s="235" t="s">
        <v>181</v>
      </c>
      <c r="E631" s="236" t="s">
        <v>19</v>
      </c>
      <c r="F631" s="237" t="s">
        <v>846</v>
      </c>
      <c r="G631" s="234"/>
      <c r="H631" s="236" t="s">
        <v>19</v>
      </c>
      <c r="I631" s="238"/>
      <c r="J631" s="234"/>
      <c r="K631" s="234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181</v>
      </c>
      <c r="AU631" s="243" t="s">
        <v>81</v>
      </c>
      <c r="AV631" s="13" t="s">
        <v>79</v>
      </c>
      <c r="AW631" s="13" t="s">
        <v>33</v>
      </c>
      <c r="AX631" s="13" t="s">
        <v>72</v>
      </c>
      <c r="AY631" s="243" t="s">
        <v>170</v>
      </c>
    </row>
    <row r="632" s="14" customFormat="1">
      <c r="A632" s="14"/>
      <c r="B632" s="244"/>
      <c r="C632" s="245"/>
      <c r="D632" s="235" t="s">
        <v>181</v>
      </c>
      <c r="E632" s="246" t="s">
        <v>19</v>
      </c>
      <c r="F632" s="247" t="s">
        <v>711</v>
      </c>
      <c r="G632" s="245"/>
      <c r="H632" s="248">
        <v>3.7450000000000001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181</v>
      </c>
      <c r="AU632" s="254" t="s">
        <v>81</v>
      </c>
      <c r="AV632" s="14" t="s">
        <v>81</v>
      </c>
      <c r="AW632" s="14" t="s">
        <v>33</v>
      </c>
      <c r="AX632" s="14" t="s">
        <v>72</v>
      </c>
      <c r="AY632" s="254" t="s">
        <v>170</v>
      </c>
    </row>
    <row r="633" s="13" customFormat="1">
      <c r="A633" s="13"/>
      <c r="B633" s="233"/>
      <c r="C633" s="234"/>
      <c r="D633" s="235" t="s">
        <v>181</v>
      </c>
      <c r="E633" s="236" t="s">
        <v>19</v>
      </c>
      <c r="F633" s="237" t="s">
        <v>588</v>
      </c>
      <c r="G633" s="234"/>
      <c r="H633" s="236" t="s">
        <v>19</v>
      </c>
      <c r="I633" s="238"/>
      <c r="J633" s="234"/>
      <c r="K633" s="234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181</v>
      </c>
      <c r="AU633" s="243" t="s">
        <v>81</v>
      </c>
      <c r="AV633" s="13" t="s">
        <v>79</v>
      </c>
      <c r="AW633" s="13" t="s">
        <v>33</v>
      </c>
      <c r="AX633" s="13" t="s">
        <v>72</v>
      </c>
      <c r="AY633" s="243" t="s">
        <v>170</v>
      </c>
    </row>
    <row r="634" s="13" customFormat="1">
      <c r="A634" s="13"/>
      <c r="B634" s="233"/>
      <c r="C634" s="234"/>
      <c r="D634" s="235" t="s">
        <v>181</v>
      </c>
      <c r="E634" s="236" t="s">
        <v>19</v>
      </c>
      <c r="F634" s="237" t="s">
        <v>847</v>
      </c>
      <c r="G634" s="234"/>
      <c r="H634" s="236" t="s">
        <v>19</v>
      </c>
      <c r="I634" s="238"/>
      <c r="J634" s="234"/>
      <c r="K634" s="234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181</v>
      </c>
      <c r="AU634" s="243" t="s">
        <v>81</v>
      </c>
      <c r="AV634" s="13" t="s">
        <v>79</v>
      </c>
      <c r="AW634" s="13" t="s">
        <v>33</v>
      </c>
      <c r="AX634" s="13" t="s">
        <v>72</v>
      </c>
      <c r="AY634" s="243" t="s">
        <v>170</v>
      </c>
    </row>
    <row r="635" s="13" customFormat="1">
      <c r="A635" s="13"/>
      <c r="B635" s="233"/>
      <c r="C635" s="234"/>
      <c r="D635" s="235" t="s">
        <v>181</v>
      </c>
      <c r="E635" s="236" t="s">
        <v>19</v>
      </c>
      <c r="F635" s="237" t="s">
        <v>578</v>
      </c>
      <c r="G635" s="234"/>
      <c r="H635" s="236" t="s">
        <v>19</v>
      </c>
      <c r="I635" s="238"/>
      <c r="J635" s="234"/>
      <c r="K635" s="234"/>
      <c r="L635" s="239"/>
      <c r="M635" s="240"/>
      <c r="N635" s="241"/>
      <c r="O635" s="241"/>
      <c r="P635" s="241"/>
      <c r="Q635" s="241"/>
      <c r="R635" s="241"/>
      <c r="S635" s="241"/>
      <c r="T635" s="24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3" t="s">
        <v>181</v>
      </c>
      <c r="AU635" s="243" t="s">
        <v>81</v>
      </c>
      <c r="AV635" s="13" t="s">
        <v>79</v>
      </c>
      <c r="AW635" s="13" t="s">
        <v>33</v>
      </c>
      <c r="AX635" s="13" t="s">
        <v>72</v>
      </c>
      <c r="AY635" s="243" t="s">
        <v>170</v>
      </c>
    </row>
    <row r="636" s="13" customFormat="1">
      <c r="A636" s="13"/>
      <c r="B636" s="233"/>
      <c r="C636" s="234"/>
      <c r="D636" s="235" t="s">
        <v>181</v>
      </c>
      <c r="E636" s="236" t="s">
        <v>19</v>
      </c>
      <c r="F636" s="237" t="s">
        <v>846</v>
      </c>
      <c r="G636" s="234"/>
      <c r="H636" s="236" t="s">
        <v>19</v>
      </c>
      <c r="I636" s="238"/>
      <c r="J636" s="234"/>
      <c r="K636" s="234"/>
      <c r="L636" s="239"/>
      <c r="M636" s="240"/>
      <c r="N636" s="241"/>
      <c r="O636" s="241"/>
      <c r="P636" s="241"/>
      <c r="Q636" s="241"/>
      <c r="R636" s="241"/>
      <c r="S636" s="241"/>
      <c r="T636" s="24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3" t="s">
        <v>181</v>
      </c>
      <c r="AU636" s="243" t="s">
        <v>81</v>
      </c>
      <c r="AV636" s="13" t="s">
        <v>79</v>
      </c>
      <c r="AW636" s="13" t="s">
        <v>33</v>
      </c>
      <c r="AX636" s="13" t="s">
        <v>72</v>
      </c>
      <c r="AY636" s="243" t="s">
        <v>170</v>
      </c>
    </row>
    <row r="637" s="14" customFormat="1">
      <c r="A637" s="14"/>
      <c r="B637" s="244"/>
      <c r="C637" s="245"/>
      <c r="D637" s="235" t="s">
        <v>181</v>
      </c>
      <c r="E637" s="246" t="s">
        <v>19</v>
      </c>
      <c r="F637" s="247" t="s">
        <v>713</v>
      </c>
      <c r="G637" s="245"/>
      <c r="H637" s="248">
        <v>3.5699999999999998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181</v>
      </c>
      <c r="AU637" s="254" t="s">
        <v>81</v>
      </c>
      <c r="AV637" s="14" t="s">
        <v>81</v>
      </c>
      <c r="AW637" s="14" t="s">
        <v>33</v>
      </c>
      <c r="AX637" s="14" t="s">
        <v>72</v>
      </c>
      <c r="AY637" s="254" t="s">
        <v>170</v>
      </c>
    </row>
    <row r="638" s="13" customFormat="1">
      <c r="A638" s="13"/>
      <c r="B638" s="233"/>
      <c r="C638" s="234"/>
      <c r="D638" s="235" t="s">
        <v>181</v>
      </c>
      <c r="E638" s="236" t="s">
        <v>19</v>
      </c>
      <c r="F638" s="237" t="s">
        <v>581</v>
      </c>
      <c r="G638" s="234"/>
      <c r="H638" s="236" t="s">
        <v>19</v>
      </c>
      <c r="I638" s="238"/>
      <c r="J638" s="234"/>
      <c r="K638" s="234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181</v>
      </c>
      <c r="AU638" s="243" t="s">
        <v>81</v>
      </c>
      <c r="AV638" s="13" t="s">
        <v>79</v>
      </c>
      <c r="AW638" s="13" t="s">
        <v>33</v>
      </c>
      <c r="AX638" s="13" t="s">
        <v>72</v>
      </c>
      <c r="AY638" s="243" t="s">
        <v>170</v>
      </c>
    </row>
    <row r="639" s="15" customFormat="1">
      <c r="A639" s="15"/>
      <c r="B639" s="255"/>
      <c r="C639" s="256"/>
      <c r="D639" s="235" t="s">
        <v>181</v>
      </c>
      <c r="E639" s="257" t="s">
        <v>19</v>
      </c>
      <c r="F639" s="258" t="s">
        <v>187</v>
      </c>
      <c r="G639" s="256"/>
      <c r="H639" s="259">
        <v>7.3150000000000004</v>
      </c>
      <c r="I639" s="260"/>
      <c r="J639" s="256"/>
      <c r="K639" s="256"/>
      <c r="L639" s="261"/>
      <c r="M639" s="262"/>
      <c r="N639" s="263"/>
      <c r="O639" s="263"/>
      <c r="P639" s="263"/>
      <c r="Q639" s="263"/>
      <c r="R639" s="263"/>
      <c r="S639" s="263"/>
      <c r="T639" s="264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5" t="s">
        <v>181</v>
      </c>
      <c r="AU639" s="265" t="s">
        <v>81</v>
      </c>
      <c r="AV639" s="15" t="s">
        <v>177</v>
      </c>
      <c r="AW639" s="15" t="s">
        <v>33</v>
      </c>
      <c r="AX639" s="15" t="s">
        <v>79</v>
      </c>
      <c r="AY639" s="265" t="s">
        <v>170</v>
      </c>
    </row>
    <row r="640" s="2" customFormat="1" ht="16.5" customHeight="1">
      <c r="A640" s="41"/>
      <c r="B640" s="42"/>
      <c r="C640" s="215" t="s">
        <v>858</v>
      </c>
      <c r="D640" s="215" t="s">
        <v>172</v>
      </c>
      <c r="E640" s="216" t="s">
        <v>859</v>
      </c>
      <c r="F640" s="217" t="s">
        <v>860</v>
      </c>
      <c r="G640" s="218" t="s">
        <v>233</v>
      </c>
      <c r="H640" s="219">
        <v>10.84</v>
      </c>
      <c r="I640" s="220"/>
      <c r="J640" s="221">
        <f>ROUND(I640*H640,2)</f>
        <v>0</v>
      </c>
      <c r="K640" s="217" t="s">
        <v>19</v>
      </c>
      <c r="L640" s="47"/>
      <c r="M640" s="222" t="s">
        <v>19</v>
      </c>
      <c r="N640" s="223" t="s">
        <v>43</v>
      </c>
      <c r="O640" s="87"/>
      <c r="P640" s="224">
        <f>O640*H640</f>
        <v>0</v>
      </c>
      <c r="Q640" s="224">
        <v>0</v>
      </c>
      <c r="R640" s="224">
        <f>Q640*H640</f>
        <v>0</v>
      </c>
      <c r="S640" s="224">
        <v>0</v>
      </c>
      <c r="T640" s="225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6" t="s">
        <v>188</v>
      </c>
      <c r="AT640" s="226" t="s">
        <v>172</v>
      </c>
      <c r="AU640" s="226" t="s">
        <v>81</v>
      </c>
      <c r="AY640" s="20" t="s">
        <v>170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20" t="s">
        <v>79</v>
      </c>
      <c r="BK640" s="227">
        <f>ROUND(I640*H640,2)</f>
        <v>0</v>
      </c>
      <c r="BL640" s="20" t="s">
        <v>188</v>
      </c>
      <c r="BM640" s="226" t="s">
        <v>861</v>
      </c>
    </row>
    <row r="641" s="13" customFormat="1">
      <c r="A641" s="13"/>
      <c r="B641" s="233"/>
      <c r="C641" s="234"/>
      <c r="D641" s="235" t="s">
        <v>181</v>
      </c>
      <c r="E641" s="236" t="s">
        <v>19</v>
      </c>
      <c r="F641" s="237" t="s">
        <v>862</v>
      </c>
      <c r="G641" s="234"/>
      <c r="H641" s="236" t="s">
        <v>19</v>
      </c>
      <c r="I641" s="238"/>
      <c r="J641" s="234"/>
      <c r="K641" s="234"/>
      <c r="L641" s="239"/>
      <c r="M641" s="240"/>
      <c r="N641" s="241"/>
      <c r="O641" s="241"/>
      <c r="P641" s="241"/>
      <c r="Q641" s="241"/>
      <c r="R641" s="241"/>
      <c r="S641" s="241"/>
      <c r="T641" s="24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3" t="s">
        <v>181</v>
      </c>
      <c r="AU641" s="243" t="s">
        <v>81</v>
      </c>
      <c r="AV641" s="13" t="s">
        <v>79</v>
      </c>
      <c r="AW641" s="13" t="s">
        <v>33</v>
      </c>
      <c r="AX641" s="13" t="s">
        <v>72</v>
      </c>
      <c r="AY641" s="243" t="s">
        <v>170</v>
      </c>
    </row>
    <row r="642" s="13" customFormat="1">
      <c r="A642" s="13"/>
      <c r="B642" s="233"/>
      <c r="C642" s="234"/>
      <c r="D642" s="235" t="s">
        <v>181</v>
      </c>
      <c r="E642" s="236" t="s">
        <v>19</v>
      </c>
      <c r="F642" s="237" t="s">
        <v>863</v>
      </c>
      <c r="G642" s="234"/>
      <c r="H642" s="236" t="s">
        <v>19</v>
      </c>
      <c r="I642" s="238"/>
      <c r="J642" s="234"/>
      <c r="K642" s="234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181</v>
      </c>
      <c r="AU642" s="243" t="s">
        <v>81</v>
      </c>
      <c r="AV642" s="13" t="s">
        <v>79</v>
      </c>
      <c r="AW642" s="13" t="s">
        <v>33</v>
      </c>
      <c r="AX642" s="13" t="s">
        <v>72</v>
      </c>
      <c r="AY642" s="243" t="s">
        <v>170</v>
      </c>
    </row>
    <row r="643" s="13" customFormat="1">
      <c r="A643" s="13"/>
      <c r="B643" s="233"/>
      <c r="C643" s="234"/>
      <c r="D643" s="235" t="s">
        <v>181</v>
      </c>
      <c r="E643" s="236" t="s">
        <v>19</v>
      </c>
      <c r="F643" s="237" t="s">
        <v>864</v>
      </c>
      <c r="G643" s="234"/>
      <c r="H643" s="236" t="s">
        <v>19</v>
      </c>
      <c r="I643" s="238"/>
      <c r="J643" s="234"/>
      <c r="K643" s="234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181</v>
      </c>
      <c r="AU643" s="243" t="s">
        <v>81</v>
      </c>
      <c r="AV643" s="13" t="s">
        <v>79</v>
      </c>
      <c r="AW643" s="13" t="s">
        <v>33</v>
      </c>
      <c r="AX643" s="13" t="s">
        <v>72</v>
      </c>
      <c r="AY643" s="243" t="s">
        <v>170</v>
      </c>
    </row>
    <row r="644" s="14" customFormat="1">
      <c r="A644" s="14"/>
      <c r="B644" s="244"/>
      <c r="C644" s="245"/>
      <c r="D644" s="235" t="s">
        <v>181</v>
      </c>
      <c r="E644" s="246" t="s">
        <v>19</v>
      </c>
      <c r="F644" s="247" t="s">
        <v>283</v>
      </c>
      <c r="G644" s="245"/>
      <c r="H644" s="248">
        <v>7.0679999999999996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181</v>
      </c>
      <c r="AU644" s="254" t="s">
        <v>81</v>
      </c>
      <c r="AV644" s="14" t="s">
        <v>81</v>
      </c>
      <c r="AW644" s="14" t="s">
        <v>33</v>
      </c>
      <c r="AX644" s="14" t="s">
        <v>72</v>
      </c>
      <c r="AY644" s="254" t="s">
        <v>170</v>
      </c>
    </row>
    <row r="645" s="14" customFormat="1">
      <c r="A645" s="14"/>
      <c r="B645" s="244"/>
      <c r="C645" s="245"/>
      <c r="D645" s="235" t="s">
        <v>181</v>
      </c>
      <c r="E645" s="246" t="s">
        <v>19</v>
      </c>
      <c r="F645" s="247" t="s">
        <v>284</v>
      </c>
      <c r="G645" s="245"/>
      <c r="H645" s="248">
        <v>3.7719999999999998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181</v>
      </c>
      <c r="AU645" s="254" t="s">
        <v>81</v>
      </c>
      <c r="AV645" s="14" t="s">
        <v>81</v>
      </c>
      <c r="AW645" s="14" t="s">
        <v>33</v>
      </c>
      <c r="AX645" s="14" t="s">
        <v>72</v>
      </c>
      <c r="AY645" s="254" t="s">
        <v>170</v>
      </c>
    </row>
    <row r="646" s="15" customFormat="1">
      <c r="A646" s="15"/>
      <c r="B646" s="255"/>
      <c r="C646" s="256"/>
      <c r="D646" s="235" t="s">
        <v>181</v>
      </c>
      <c r="E646" s="257" t="s">
        <v>19</v>
      </c>
      <c r="F646" s="258" t="s">
        <v>187</v>
      </c>
      <c r="G646" s="256"/>
      <c r="H646" s="259">
        <v>10.84</v>
      </c>
      <c r="I646" s="260"/>
      <c r="J646" s="256"/>
      <c r="K646" s="256"/>
      <c r="L646" s="261"/>
      <c r="M646" s="262"/>
      <c r="N646" s="263"/>
      <c r="O646" s="263"/>
      <c r="P646" s="263"/>
      <c r="Q646" s="263"/>
      <c r="R646" s="263"/>
      <c r="S646" s="263"/>
      <c r="T646" s="264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5" t="s">
        <v>181</v>
      </c>
      <c r="AU646" s="265" t="s">
        <v>81</v>
      </c>
      <c r="AV646" s="15" t="s">
        <v>177</v>
      </c>
      <c r="AW646" s="15" t="s">
        <v>33</v>
      </c>
      <c r="AX646" s="15" t="s">
        <v>79</v>
      </c>
      <c r="AY646" s="265" t="s">
        <v>170</v>
      </c>
    </row>
    <row r="647" s="2" customFormat="1" ht="24.15" customHeight="1">
      <c r="A647" s="41"/>
      <c r="B647" s="42"/>
      <c r="C647" s="281" t="s">
        <v>865</v>
      </c>
      <c r="D647" s="281" t="s">
        <v>559</v>
      </c>
      <c r="E647" s="282" t="s">
        <v>866</v>
      </c>
      <c r="F647" s="283" t="s">
        <v>867</v>
      </c>
      <c r="G647" s="284" t="s">
        <v>299</v>
      </c>
      <c r="H647" s="285">
        <v>1</v>
      </c>
      <c r="I647" s="286"/>
      <c r="J647" s="287">
        <f>ROUND(I647*H647,2)</f>
        <v>0</v>
      </c>
      <c r="K647" s="283" t="s">
        <v>19</v>
      </c>
      <c r="L647" s="288"/>
      <c r="M647" s="289" t="s">
        <v>19</v>
      </c>
      <c r="N647" s="290" t="s">
        <v>43</v>
      </c>
      <c r="O647" s="87"/>
      <c r="P647" s="224">
        <f>O647*H647</f>
        <v>0</v>
      </c>
      <c r="Q647" s="224">
        <v>0.55000000000000004</v>
      </c>
      <c r="R647" s="224">
        <f>Q647*H647</f>
        <v>0.55000000000000004</v>
      </c>
      <c r="S647" s="224">
        <v>0</v>
      </c>
      <c r="T647" s="225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26" t="s">
        <v>428</v>
      </c>
      <c r="AT647" s="226" t="s">
        <v>559</v>
      </c>
      <c r="AU647" s="226" t="s">
        <v>81</v>
      </c>
      <c r="AY647" s="20" t="s">
        <v>170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20" t="s">
        <v>79</v>
      </c>
      <c r="BK647" s="227">
        <f>ROUND(I647*H647,2)</f>
        <v>0</v>
      </c>
      <c r="BL647" s="20" t="s">
        <v>188</v>
      </c>
      <c r="BM647" s="226" t="s">
        <v>868</v>
      </c>
    </row>
    <row r="648" s="13" customFormat="1">
      <c r="A648" s="13"/>
      <c r="B648" s="233"/>
      <c r="C648" s="234"/>
      <c r="D648" s="235" t="s">
        <v>181</v>
      </c>
      <c r="E648" s="236" t="s">
        <v>19</v>
      </c>
      <c r="F648" s="237" t="s">
        <v>869</v>
      </c>
      <c r="G648" s="234"/>
      <c r="H648" s="236" t="s">
        <v>19</v>
      </c>
      <c r="I648" s="238"/>
      <c r="J648" s="234"/>
      <c r="K648" s="234"/>
      <c r="L648" s="239"/>
      <c r="M648" s="240"/>
      <c r="N648" s="241"/>
      <c r="O648" s="241"/>
      <c r="P648" s="241"/>
      <c r="Q648" s="241"/>
      <c r="R648" s="241"/>
      <c r="S648" s="241"/>
      <c r="T648" s="24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3" t="s">
        <v>181</v>
      </c>
      <c r="AU648" s="243" t="s">
        <v>81</v>
      </c>
      <c r="AV648" s="13" t="s">
        <v>79</v>
      </c>
      <c r="AW648" s="13" t="s">
        <v>33</v>
      </c>
      <c r="AX648" s="13" t="s">
        <v>72</v>
      </c>
      <c r="AY648" s="243" t="s">
        <v>170</v>
      </c>
    </row>
    <row r="649" s="13" customFormat="1">
      <c r="A649" s="13"/>
      <c r="B649" s="233"/>
      <c r="C649" s="234"/>
      <c r="D649" s="235" t="s">
        <v>181</v>
      </c>
      <c r="E649" s="236" t="s">
        <v>19</v>
      </c>
      <c r="F649" s="237" t="s">
        <v>862</v>
      </c>
      <c r="G649" s="234"/>
      <c r="H649" s="236" t="s">
        <v>19</v>
      </c>
      <c r="I649" s="238"/>
      <c r="J649" s="234"/>
      <c r="K649" s="234"/>
      <c r="L649" s="239"/>
      <c r="M649" s="240"/>
      <c r="N649" s="241"/>
      <c r="O649" s="241"/>
      <c r="P649" s="241"/>
      <c r="Q649" s="241"/>
      <c r="R649" s="241"/>
      <c r="S649" s="241"/>
      <c r="T649" s="24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3" t="s">
        <v>181</v>
      </c>
      <c r="AU649" s="243" t="s">
        <v>81</v>
      </c>
      <c r="AV649" s="13" t="s">
        <v>79</v>
      </c>
      <c r="AW649" s="13" t="s">
        <v>33</v>
      </c>
      <c r="AX649" s="13" t="s">
        <v>72</v>
      </c>
      <c r="AY649" s="243" t="s">
        <v>170</v>
      </c>
    </row>
    <row r="650" s="13" customFormat="1">
      <c r="A650" s="13"/>
      <c r="B650" s="233"/>
      <c r="C650" s="234"/>
      <c r="D650" s="235" t="s">
        <v>181</v>
      </c>
      <c r="E650" s="236" t="s">
        <v>19</v>
      </c>
      <c r="F650" s="237" t="s">
        <v>863</v>
      </c>
      <c r="G650" s="234"/>
      <c r="H650" s="236" t="s">
        <v>19</v>
      </c>
      <c r="I650" s="238"/>
      <c r="J650" s="234"/>
      <c r="K650" s="234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181</v>
      </c>
      <c r="AU650" s="243" t="s">
        <v>81</v>
      </c>
      <c r="AV650" s="13" t="s">
        <v>79</v>
      </c>
      <c r="AW650" s="13" t="s">
        <v>33</v>
      </c>
      <c r="AX650" s="13" t="s">
        <v>72</v>
      </c>
      <c r="AY650" s="243" t="s">
        <v>170</v>
      </c>
    </row>
    <row r="651" s="13" customFormat="1">
      <c r="A651" s="13"/>
      <c r="B651" s="233"/>
      <c r="C651" s="234"/>
      <c r="D651" s="235" t="s">
        <v>181</v>
      </c>
      <c r="E651" s="236" t="s">
        <v>19</v>
      </c>
      <c r="F651" s="237" t="s">
        <v>864</v>
      </c>
      <c r="G651" s="234"/>
      <c r="H651" s="236" t="s">
        <v>19</v>
      </c>
      <c r="I651" s="238"/>
      <c r="J651" s="234"/>
      <c r="K651" s="234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181</v>
      </c>
      <c r="AU651" s="243" t="s">
        <v>81</v>
      </c>
      <c r="AV651" s="13" t="s">
        <v>79</v>
      </c>
      <c r="AW651" s="13" t="s">
        <v>33</v>
      </c>
      <c r="AX651" s="13" t="s">
        <v>72</v>
      </c>
      <c r="AY651" s="243" t="s">
        <v>170</v>
      </c>
    </row>
    <row r="652" s="14" customFormat="1">
      <c r="A652" s="14"/>
      <c r="B652" s="244"/>
      <c r="C652" s="245"/>
      <c r="D652" s="235" t="s">
        <v>181</v>
      </c>
      <c r="E652" s="246" t="s">
        <v>19</v>
      </c>
      <c r="F652" s="247" t="s">
        <v>79</v>
      </c>
      <c r="G652" s="245"/>
      <c r="H652" s="248">
        <v>1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181</v>
      </c>
      <c r="AU652" s="254" t="s">
        <v>81</v>
      </c>
      <c r="AV652" s="14" t="s">
        <v>81</v>
      </c>
      <c r="AW652" s="14" t="s">
        <v>33</v>
      </c>
      <c r="AX652" s="14" t="s">
        <v>72</v>
      </c>
      <c r="AY652" s="254" t="s">
        <v>170</v>
      </c>
    </row>
    <row r="653" s="15" customFormat="1">
      <c r="A653" s="15"/>
      <c r="B653" s="255"/>
      <c r="C653" s="256"/>
      <c r="D653" s="235" t="s">
        <v>181</v>
      </c>
      <c r="E653" s="257" t="s">
        <v>19</v>
      </c>
      <c r="F653" s="258" t="s">
        <v>187</v>
      </c>
      <c r="G653" s="256"/>
      <c r="H653" s="259">
        <v>1</v>
      </c>
      <c r="I653" s="260"/>
      <c r="J653" s="256"/>
      <c r="K653" s="256"/>
      <c r="L653" s="261"/>
      <c r="M653" s="262"/>
      <c r="N653" s="263"/>
      <c r="O653" s="263"/>
      <c r="P653" s="263"/>
      <c r="Q653" s="263"/>
      <c r="R653" s="263"/>
      <c r="S653" s="263"/>
      <c r="T653" s="264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65" t="s">
        <v>181</v>
      </c>
      <c r="AU653" s="265" t="s">
        <v>81</v>
      </c>
      <c r="AV653" s="15" t="s">
        <v>177</v>
      </c>
      <c r="AW653" s="15" t="s">
        <v>33</v>
      </c>
      <c r="AX653" s="15" t="s">
        <v>79</v>
      </c>
      <c r="AY653" s="265" t="s">
        <v>170</v>
      </c>
    </row>
    <row r="654" s="2" customFormat="1" ht="24.15" customHeight="1">
      <c r="A654" s="41"/>
      <c r="B654" s="42"/>
      <c r="C654" s="215" t="s">
        <v>870</v>
      </c>
      <c r="D654" s="215" t="s">
        <v>172</v>
      </c>
      <c r="E654" s="216" t="s">
        <v>871</v>
      </c>
      <c r="F654" s="217" t="s">
        <v>872</v>
      </c>
      <c r="G654" s="218" t="s">
        <v>219</v>
      </c>
      <c r="H654" s="219">
        <v>0.70699999999999996</v>
      </c>
      <c r="I654" s="220"/>
      <c r="J654" s="221">
        <f>ROUND(I654*H654,2)</f>
        <v>0</v>
      </c>
      <c r="K654" s="217" t="s">
        <v>176</v>
      </c>
      <c r="L654" s="47"/>
      <c r="M654" s="222" t="s">
        <v>19</v>
      </c>
      <c r="N654" s="223" t="s">
        <v>43</v>
      </c>
      <c r="O654" s="87"/>
      <c r="P654" s="224">
        <f>O654*H654</f>
        <v>0</v>
      </c>
      <c r="Q654" s="224">
        <v>0</v>
      </c>
      <c r="R654" s="224">
        <f>Q654*H654</f>
        <v>0</v>
      </c>
      <c r="S654" s="224">
        <v>0</v>
      </c>
      <c r="T654" s="225">
        <f>S654*H654</f>
        <v>0</v>
      </c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R654" s="226" t="s">
        <v>188</v>
      </c>
      <c r="AT654" s="226" t="s">
        <v>172</v>
      </c>
      <c r="AU654" s="226" t="s">
        <v>81</v>
      </c>
      <c r="AY654" s="20" t="s">
        <v>170</v>
      </c>
      <c r="BE654" s="227">
        <f>IF(N654="základní",J654,0)</f>
        <v>0</v>
      </c>
      <c r="BF654" s="227">
        <f>IF(N654="snížená",J654,0)</f>
        <v>0</v>
      </c>
      <c r="BG654" s="227">
        <f>IF(N654="zákl. přenesená",J654,0)</f>
        <v>0</v>
      </c>
      <c r="BH654" s="227">
        <f>IF(N654="sníž. přenesená",J654,0)</f>
        <v>0</v>
      </c>
      <c r="BI654" s="227">
        <f>IF(N654="nulová",J654,0)</f>
        <v>0</v>
      </c>
      <c r="BJ654" s="20" t="s">
        <v>79</v>
      </c>
      <c r="BK654" s="227">
        <f>ROUND(I654*H654,2)</f>
        <v>0</v>
      </c>
      <c r="BL654" s="20" t="s">
        <v>188</v>
      </c>
      <c r="BM654" s="226" t="s">
        <v>873</v>
      </c>
    </row>
    <row r="655" s="2" customFormat="1">
      <c r="A655" s="41"/>
      <c r="B655" s="42"/>
      <c r="C655" s="43"/>
      <c r="D655" s="228" t="s">
        <v>179</v>
      </c>
      <c r="E655" s="43"/>
      <c r="F655" s="229" t="s">
        <v>874</v>
      </c>
      <c r="G655" s="43"/>
      <c r="H655" s="43"/>
      <c r="I655" s="230"/>
      <c r="J655" s="43"/>
      <c r="K655" s="43"/>
      <c r="L655" s="47"/>
      <c r="M655" s="231"/>
      <c r="N655" s="232"/>
      <c r="O655" s="87"/>
      <c r="P655" s="87"/>
      <c r="Q655" s="87"/>
      <c r="R655" s="87"/>
      <c r="S655" s="87"/>
      <c r="T655" s="88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T655" s="20" t="s">
        <v>179</v>
      </c>
      <c r="AU655" s="20" t="s">
        <v>81</v>
      </c>
    </row>
    <row r="656" s="12" customFormat="1" ht="22.8" customHeight="1">
      <c r="A656" s="12"/>
      <c r="B656" s="199"/>
      <c r="C656" s="200"/>
      <c r="D656" s="201" t="s">
        <v>71</v>
      </c>
      <c r="E656" s="213" t="s">
        <v>426</v>
      </c>
      <c r="F656" s="213" t="s">
        <v>427</v>
      </c>
      <c r="G656" s="200"/>
      <c r="H656" s="200"/>
      <c r="I656" s="203"/>
      <c r="J656" s="214">
        <f>BK656</f>
        <v>0</v>
      </c>
      <c r="K656" s="200"/>
      <c r="L656" s="205"/>
      <c r="M656" s="206"/>
      <c r="N656" s="207"/>
      <c r="O656" s="207"/>
      <c r="P656" s="208">
        <f>SUM(P657:P664)</f>
        <v>0</v>
      </c>
      <c r="Q656" s="207"/>
      <c r="R656" s="208">
        <f>SUM(R657:R664)</f>
        <v>0.040000000000000001</v>
      </c>
      <c r="S656" s="207"/>
      <c r="T656" s="209">
        <f>SUM(T657:T664)</f>
        <v>0.058000000000000003</v>
      </c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R656" s="210" t="s">
        <v>81</v>
      </c>
      <c r="AT656" s="211" t="s">
        <v>71</v>
      </c>
      <c r="AU656" s="211" t="s">
        <v>79</v>
      </c>
      <c r="AY656" s="210" t="s">
        <v>170</v>
      </c>
      <c r="BK656" s="212">
        <f>SUM(BK657:BK664)</f>
        <v>0</v>
      </c>
    </row>
    <row r="657" s="2" customFormat="1" ht="21.75" customHeight="1">
      <c r="A657" s="41"/>
      <c r="B657" s="42"/>
      <c r="C657" s="215" t="s">
        <v>875</v>
      </c>
      <c r="D657" s="215" t="s">
        <v>172</v>
      </c>
      <c r="E657" s="216" t="s">
        <v>876</v>
      </c>
      <c r="F657" s="217" t="s">
        <v>877</v>
      </c>
      <c r="G657" s="218" t="s">
        <v>299</v>
      </c>
      <c r="H657" s="219">
        <v>1</v>
      </c>
      <c r="I657" s="220"/>
      <c r="J657" s="221">
        <f>ROUND(I657*H657,2)</f>
        <v>0</v>
      </c>
      <c r="K657" s="217" t="s">
        <v>176</v>
      </c>
      <c r="L657" s="47"/>
      <c r="M657" s="222" t="s">
        <v>19</v>
      </c>
      <c r="N657" s="223" t="s">
        <v>43</v>
      </c>
      <c r="O657" s="87"/>
      <c r="P657" s="224">
        <f>O657*H657</f>
        <v>0</v>
      </c>
      <c r="Q657" s="224">
        <v>0.040000000000000001</v>
      </c>
      <c r="R657" s="224">
        <f>Q657*H657</f>
        <v>0.040000000000000001</v>
      </c>
      <c r="S657" s="224">
        <v>0.058000000000000003</v>
      </c>
      <c r="T657" s="225">
        <f>S657*H657</f>
        <v>0.058000000000000003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6" t="s">
        <v>188</v>
      </c>
      <c r="AT657" s="226" t="s">
        <v>172</v>
      </c>
      <c r="AU657" s="226" t="s">
        <v>81</v>
      </c>
      <c r="AY657" s="20" t="s">
        <v>170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20" t="s">
        <v>79</v>
      </c>
      <c r="BK657" s="227">
        <f>ROUND(I657*H657,2)</f>
        <v>0</v>
      </c>
      <c r="BL657" s="20" t="s">
        <v>188</v>
      </c>
      <c r="BM657" s="226" t="s">
        <v>878</v>
      </c>
    </row>
    <row r="658" s="2" customFormat="1">
      <c r="A658" s="41"/>
      <c r="B658" s="42"/>
      <c r="C658" s="43"/>
      <c r="D658" s="228" t="s">
        <v>179</v>
      </c>
      <c r="E658" s="43"/>
      <c r="F658" s="229" t="s">
        <v>879</v>
      </c>
      <c r="G658" s="43"/>
      <c r="H658" s="43"/>
      <c r="I658" s="230"/>
      <c r="J658" s="43"/>
      <c r="K658" s="43"/>
      <c r="L658" s="47"/>
      <c r="M658" s="231"/>
      <c r="N658" s="232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179</v>
      </c>
      <c r="AU658" s="20" t="s">
        <v>81</v>
      </c>
    </row>
    <row r="659" s="13" customFormat="1">
      <c r="A659" s="13"/>
      <c r="B659" s="233"/>
      <c r="C659" s="234"/>
      <c r="D659" s="235" t="s">
        <v>181</v>
      </c>
      <c r="E659" s="236" t="s">
        <v>19</v>
      </c>
      <c r="F659" s="237" t="s">
        <v>880</v>
      </c>
      <c r="G659" s="234"/>
      <c r="H659" s="236" t="s">
        <v>19</v>
      </c>
      <c r="I659" s="238"/>
      <c r="J659" s="234"/>
      <c r="K659" s="234"/>
      <c r="L659" s="239"/>
      <c r="M659" s="240"/>
      <c r="N659" s="241"/>
      <c r="O659" s="241"/>
      <c r="P659" s="241"/>
      <c r="Q659" s="241"/>
      <c r="R659" s="241"/>
      <c r="S659" s="241"/>
      <c r="T659" s="24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3" t="s">
        <v>181</v>
      </c>
      <c r="AU659" s="243" t="s">
        <v>81</v>
      </c>
      <c r="AV659" s="13" t="s">
        <v>79</v>
      </c>
      <c r="AW659" s="13" t="s">
        <v>33</v>
      </c>
      <c r="AX659" s="13" t="s">
        <v>72</v>
      </c>
      <c r="AY659" s="243" t="s">
        <v>170</v>
      </c>
    </row>
    <row r="660" s="13" customFormat="1">
      <c r="A660" s="13"/>
      <c r="B660" s="233"/>
      <c r="C660" s="234"/>
      <c r="D660" s="235" t="s">
        <v>181</v>
      </c>
      <c r="E660" s="236" t="s">
        <v>19</v>
      </c>
      <c r="F660" s="237" t="s">
        <v>881</v>
      </c>
      <c r="G660" s="234"/>
      <c r="H660" s="236" t="s">
        <v>19</v>
      </c>
      <c r="I660" s="238"/>
      <c r="J660" s="234"/>
      <c r="K660" s="234"/>
      <c r="L660" s="239"/>
      <c r="M660" s="240"/>
      <c r="N660" s="241"/>
      <c r="O660" s="241"/>
      <c r="P660" s="241"/>
      <c r="Q660" s="241"/>
      <c r="R660" s="241"/>
      <c r="S660" s="241"/>
      <c r="T660" s="24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3" t="s">
        <v>181</v>
      </c>
      <c r="AU660" s="243" t="s">
        <v>81</v>
      </c>
      <c r="AV660" s="13" t="s">
        <v>79</v>
      </c>
      <c r="AW660" s="13" t="s">
        <v>33</v>
      </c>
      <c r="AX660" s="13" t="s">
        <v>72</v>
      </c>
      <c r="AY660" s="243" t="s">
        <v>170</v>
      </c>
    </row>
    <row r="661" s="13" customFormat="1">
      <c r="A661" s="13"/>
      <c r="B661" s="233"/>
      <c r="C661" s="234"/>
      <c r="D661" s="235" t="s">
        <v>181</v>
      </c>
      <c r="E661" s="236" t="s">
        <v>19</v>
      </c>
      <c r="F661" s="237" t="s">
        <v>882</v>
      </c>
      <c r="G661" s="234"/>
      <c r="H661" s="236" t="s">
        <v>19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181</v>
      </c>
      <c r="AU661" s="243" t="s">
        <v>81</v>
      </c>
      <c r="AV661" s="13" t="s">
        <v>79</v>
      </c>
      <c r="AW661" s="13" t="s">
        <v>33</v>
      </c>
      <c r="AX661" s="13" t="s">
        <v>72</v>
      </c>
      <c r="AY661" s="243" t="s">
        <v>170</v>
      </c>
    </row>
    <row r="662" s="14" customFormat="1">
      <c r="A662" s="14"/>
      <c r="B662" s="244"/>
      <c r="C662" s="245"/>
      <c r="D662" s="235" t="s">
        <v>181</v>
      </c>
      <c r="E662" s="246" t="s">
        <v>19</v>
      </c>
      <c r="F662" s="247" t="s">
        <v>79</v>
      </c>
      <c r="G662" s="245"/>
      <c r="H662" s="248">
        <v>1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181</v>
      </c>
      <c r="AU662" s="254" t="s">
        <v>81</v>
      </c>
      <c r="AV662" s="14" t="s">
        <v>81</v>
      </c>
      <c r="AW662" s="14" t="s">
        <v>33</v>
      </c>
      <c r="AX662" s="14" t="s">
        <v>72</v>
      </c>
      <c r="AY662" s="254" t="s">
        <v>170</v>
      </c>
    </row>
    <row r="663" s="13" customFormat="1">
      <c r="A663" s="13"/>
      <c r="B663" s="233"/>
      <c r="C663" s="234"/>
      <c r="D663" s="235" t="s">
        <v>181</v>
      </c>
      <c r="E663" s="236" t="s">
        <v>19</v>
      </c>
      <c r="F663" s="237" t="s">
        <v>237</v>
      </c>
      <c r="G663" s="234"/>
      <c r="H663" s="236" t="s">
        <v>19</v>
      </c>
      <c r="I663" s="238"/>
      <c r="J663" s="234"/>
      <c r="K663" s="234"/>
      <c r="L663" s="239"/>
      <c r="M663" s="240"/>
      <c r="N663" s="241"/>
      <c r="O663" s="241"/>
      <c r="P663" s="241"/>
      <c r="Q663" s="241"/>
      <c r="R663" s="241"/>
      <c r="S663" s="241"/>
      <c r="T663" s="24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3" t="s">
        <v>181</v>
      </c>
      <c r="AU663" s="243" t="s">
        <v>81</v>
      </c>
      <c r="AV663" s="13" t="s">
        <v>79</v>
      </c>
      <c r="AW663" s="13" t="s">
        <v>33</v>
      </c>
      <c r="AX663" s="13" t="s">
        <v>72</v>
      </c>
      <c r="AY663" s="243" t="s">
        <v>170</v>
      </c>
    </row>
    <row r="664" s="15" customFormat="1">
      <c r="A664" s="15"/>
      <c r="B664" s="255"/>
      <c r="C664" s="256"/>
      <c r="D664" s="235" t="s">
        <v>181</v>
      </c>
      <c r="E664" s="257" t="s">
        <v>19</v>
      </c>
      <c r="F664" s="258" t="s">
        <v>187</v>
      </c>
      <c r="G664" s="256"/>
      <c r="H664" s="259">
        <v>1</v>
      </c>
      <c r="I664" s="260"/>
      <c r="J664" s="256"/>
      <c r="K664" s="256"/>
      <c r="L664" s="261"/>
      <c r="M664" s="262"/>
      <c r="N664" s="263"/>
      <c r="O664" s="263"/>
      <c r="P664" s="263"/>
      <c r="Q664" s="263"/>
      <c r="R664" s="263"/>
      <c r="S664" s="263"/>
      <c r="T664" s="264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5" t="s">
        <v>181</v>
      </c>
      <c r="AU664" s="265" t="s">
        <v>81</v>
      </c>
      <c r="AV664" s="15" t="s">
        <v>177</v>
      </c>
      <c r="AW664" s="15" t="s">
        <v>33</v>
      </c>
      <c r="AX664" s="15" t="s">
        <v>79</v>
      </c>
      <c r="AY664" s="265" t="s">
        <v>170</v>
      </c>
    </row>
    <row r="665" s="12" customFormat="1" ht="22.8" customHeight="1">
      <c r="A665" s="12"/>
      <c r="B665" s="199"/>
      <c r="C665" s="200"/>
      <c r="D665" s="201" t="s">
        <v>71</v>
      </c>
      <c r="E665" s="213" t="s">
        <v>456</v>
      </c>
      <c r="F665" s="213" t="s">
        <v>457</v>
      </c>
      <c r="G665" s="200"/>
      <c r="H665" s="200"/>
      <c r="I665" s="203"/>
      <c r="J665" s="214">
        <f>BK665</f>
        <v>0</v>
      </c>
      <c r="K665" s="200"/>
      <c r="L665" s="205"/>
      <c r="M665" s="206"/>
      <c r="N665" s="207"/>
      <c r="O665" s="207"/>
      <c r="P665" s="208">
        <f>SUM(P666:P727)</f>
        <v>0</v>
      </c>
      <c r="Q665" s="207"/>
      <c r="R665" s="208">
        <f>SUM(R666:R727)</f>
        <v>0.68228060000000001</v>
      </c>
      <c r="S665" s="207"/>
      <c r="T665" s="209">
        <f>SUM(T666:T727)</f>
        <v>0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10" t="s">
        <v>81</v>
      </c>
      <c r="AT665" s="211" t="s">
        <v>71</v>
      </c>
      <c r="AU665" s="211" t="s">
        <v>79</v>
      </c>
      <c r="AY665" s="210" t="s">
        <v>170</v>
      </c>
      <c r="BK665" s="212">
        <f>SUM(BK666:BK727)</f>
        <v>0</v>
      </c>
    </row>
    <row r="666" s="2" customFormat="1" ht="21.75" customHeight="1">
      <c r="A666" s="41"/>
      <c r="B666" s="42"/>
      <c r="C666" s="215" t="s">
        <v>883</v>
      </c>
      <c r="D666" s="215" t="s">
        <v>172</v>
      </c>
      <c r="E666" s="216" t="s">
        <v>884</v>
      </c>
      <c r="F666" s="217" t="s">
        <v>885</v>
      </c>
      <c r="G666" s="218" t="s">
        <v>288</v>
      </c>
      <c r="H666" s="219">
        <v>7.5999999999999996</v>
      </c>
      <c r="I666" s="220"/>
      <c r="J666" s="221">
        <f>ROUND(I666*H666,2)</f>
        <v>0</v>
      </c>
      <c r="K666" s="217" t="s">
        <v>176</v>
      </c>
      <c r="L666" s="47"/>
      <c r="M666" s="222" t="s">
        <v>19</v>
      </c>
      <c r="N666" s="223" t="s">
        <v>43</v>
      </c>
      <c r="O666" s="87"/>
      <c r="P666" s="224">
        <f>O666*H666</f>
        <v>0</v>
      </c>
      <c r="Q666" s="224">
        <v>0</v>
      </c>
      <c r="R666" s="224">
        <f>Q666*H666</f>
        <v>0</v>
      </c>
      <c r="S666" s="224">
        <v>0</v>
      </c>
      <c r="T666" s="225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6" t="s">
        <v>188</v>
      </c>
      <c r="AT666" s="226" t="s">
        <v>172</v>
      </c>
      <c r="AU666" s="226" t="s">
        <v>81</v>
      </c>
      <c r="AY666" s="20" t="s">
        <v>170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20" t="s">
        <v>79</v>
      </c>
      <c r="BK666" s="227">
        <f>ROUND(I666*H666,2)</f>
        <v>0</v>
      </c>
      <c r="BL666" s="20" t="s">
        <v>188</v>
      </c>
      <c r="BM666" s="226" t="s">
        <v>886</v>
      </c>
    </row>
    <row r="667" s="2" customFormat="1">
      <c r="A667" s="41"/>
      <c r="B667" s="42"/>
      <c r="C667" s="43"/>
      <c r="D667" s="228" t="s">
        <v>179</v>
      </c>
      <c r="E667" s="43"/>
      <c r="F667" s="229" t="s">
        <v>887</v>
      </c>
      <c r="G667" s="43"/>
      <c r="H667" s="43"/>
      <c r="I667" s="230"/>
      <c r="J667" s="43"/>
      <c r="K667" s="43"/>
      <c r="L667" s="47"/>
      <c r="M667" s="231"/>
      <c r="N667" s="232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179</v>
      </c>
      <c r="AU667" s="20" t="s">
        <v>81</v>
      </c>
    </row>
    <row r="668" s="13" customFormat="1">
      <c r="A668" s="13"/>
      <c r="B668" s="233"/>
      <c r="C668" s="234"/>
      <c r="D668" s="235" t="s">
        <v>181</v>
      </c>
      <c r="E668" s="236" t="s">
        <v>19</v>
      </c>
      <c r="F668" s="237" t="s">
        <v>888</v>
      </c>
      <c r="G668" s="234"/>
      <c r="H668" s="236" t="s">
        <v>19</v>
      </c>
      <c r="I668" s="238"/>
      <c r="J668" s="234"/>
      <c r="K668" s="234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181</v>
      </c>
      <c r="AU668" s="243" t="s">
        <v>81</v>
      </c>
      <c r="AV668" s="13" t="s">
        <v>79</v>
      </c>
      <c r="AW668" s="13" t="s">
        <v>33</v>
      </c>
      <c r="AX668" s="13" t="s">
        <v>72</v>
      </c>
      <c r="AY668" s="243" t="s">
        <v>170</v>
      </c>
    </row>
    <row r="669" s="13" customFormat="1">
      <c r="A669" s="13"/>
      <c r="B669" s="233"/>
      <c r="C669" s="234"/>
      <c r="D669" s="235" t="s">
        <v>181</v>
      </c>
      <c r="E669" s="236" t="s">
        <v>19</v>
      </c>
      <c r="F669" s="237" t="s">
        <v>237</v>
      </c>
      <c r="G669" s="234"/>
      <c r="H669" s="236" t="s">
        <v>19</v>
      </c>
      <c r="I669" s="238"/>
      <c r="J669" s="234"/>
      <c r="K669" s="234"/>
      <c r="L669" s="239"/>
      <c r="M669" s="240"/>
      <c r="N669" s="241"/>
      <c r="O669" s="241"/>
      <c r="P669" s="241"/>
      <c r="Q669" s="241"/>
      <c r="R669" s="241"/>
      <c r="S669" s="241"/>
      <c r="T669" s="24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3" t="s">
        <v>181</v>
      </c>
      <c r="AU669" s="243" t="s">
        <v>81</v>
      </c>
      <c r="AV669" s="13" t="s">
        <v>79</v>
      </c>
      <c r="AW669" s="13" t="s">
        <v>33</v>
      </c>
      <c r="AX669" s="13" t="s">
        <v>72</v>
      </c>
      <c r="AY669" s="243" t="s">
        <v>170</v>
      </c>
    </row>
    <row r="670" s="13" customFormat="1">
      <c r="A670" s="13"/>
      <c r="B670" s="233"/>
      <c r="C670" s="234"/>
      <c r="D670" s="235" t="s">
        <v>181</v>
      </c>
      <c r="E670" s="236" t="s">
        <v>19</v>
      </c>
      <c r="F670" s="237" t="s">
        <v>889</v>
      </c>
      <c r="G670" s="234"/>
      <c r="H670" s="236" t="s">
        <v>19</v>
      </c>
      <c r="I670" s="238"/>
      <c r="J670" s="234"/>
      <c r="K670" s="234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181</v>
      </c>
      <c r="AU670" s="243" t="s">
        <v>81</v>
      </c>
      <c r="AV670" s="13" t="s">
        <v>79</v>
      </c>
      <c r="AW670" s="13" t="s">
        <v>33</v>
      </c>
      <c r="AX670" s="13" t="s">
        <v>72</v>
      </c>
      <c r="AY670" s="243" t="s">
        <v>170</v>
      </c>
    </row>
    <row r="671" s="14" customFormat="1">
      <c r="A671" s="14"/>
      <c r="B671" s="244"/>
      <c r="C671" s="245"/>
      <c r="D671" s="235" t="s">
        <v>181</v>
      </c>
      <c r="E671" s="246" t="s">
        <v>19</v>
      </c>
      <c r="F671" s="247" t="s">
        <v>890</v>
      </c>
      <c r="G671" s="245"/>
      <c r="H671" s="248">
        <v>7.5999999999999996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181</v>
      </c>
      <c r="AU671" s="254" t="s">
        <v>81</v>
      </c>
      <c r="AV671" s="14" t="s">
        <v>81</v>
      </c>
      <c r="AW671" s="14" t="s">
        <v>33</v>
      </c>
      <c r="AX671" s="14" t="s">
        <v>72</v>
      </c>
      <c r="AY671" s="254" t="s">
        <v>170</v>
      </c>
    </row>
    <row r="672" s="15" customFormat="1">
      <c r="A672" s="15"/>
      <c r="B672" s="255"/>
      <c r="C672" s="256"/>
      <c r="D672" s="235" t="s">
        <v>181</v>
      </c>
      <c r="E672" s="257" t="s">
        <v>19</v>
      </c>
      <c r="F672" s="258" t="s">
        <v>187</v>
      </c>
      <c r="G672" s="256"/>
      <c r="H672" s="259">
        <v>7.5999999999999996</v>
      </c>
      <c r="I672" s="260"/>
      <c r="J672" s="256"/>
      <c r="K672" s="256"/>
      <c r="L672" s="261"/>
      <c r="M672" s="262"/>
      <c r="N672" s="263"/>
      <c r="O672" s="263"/>
      <c r="P672" s="263"/>
      <c r="Q672" s="263"/>
      <c r="R672" s="263"/>
      <c r="S672" s="263"/>
      <c r="T672" s="264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5" t="s">
        <v>181</v>
      </c>
      <c r="AU672" s="265" t="s">
        <v>81</v>
      </c>
      <c r="AV672" s="15" t="s">
        <v>177</v>
      </c>
      <c r="AW672" s="15" t="s">
        <v>33</v>
      </c>
      <c r="AX672" s="15" t="s">
        <v>79</v>
      </c>
      <c r="AY672" s="265" t="s">
        <v>170</v>
      </c>
    </row>
    <row r="673" s="2" customFormat="1" ht="16.5" customHeight="1">
      <c r="A673" s="41"/>
      <c r="B673" s="42"/>
      <c r="C673" s="281" t="s">
        <v>891</v>
      </c>
      <c r="D673" s="281" t="s">
        <v>559</v>
      </c>
      <c r="E673" s="282" t="s">
        <v>892</v>
      </c>
      <c r="F673" s="283" t="s">
        <v>893</v>
      </c>
      <c r="G673" s="284" t="s">
        <v>288</v>
      </c>
      <c r="H673" s="285">
        <v>8.3599999999999994</v>
      </c>
      <c r="I673" s="286"/>
      <c r="J673" s="287">
        <f>ROUND(I673*H673,2)</f>
        <v>0</v>
      </c>
      <c r="K673" s="283" t="s">
        <v>176</v>
      </c>
      <c r="L673" s="288"/>
      <c r="M673" s="289" t="s">
        <v>19</v>
      </c>
      <c r="N673" s="290" t="s">
        <v>43</v>
      </c>
      <c r="O673" s="87"/>
      <c r="P673" s="224">
        <f>O673*H673</f>
        <v>0</v>
      </c>
      <c r="Q673" s="224">
        <v>0.00020000000000000001</v>
      </c>
      <c r="R673" s="224">
        <f>Q673*H673</f>
        <v>0.0016719999999999999</v>
      </c>
      <c r="S673" s="224">
        <v>0</v>
      </c>
      <c r="T673" s="225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26" t="s">
        <v>428</v>
      </c>
      <c r="AT673" s="226" t="s">
        <v>559</v>
      </c>
      <c r="AU673" s="226" t="s">
        <v>81</v>
      </c>
      <c r="AY673" s="20" t="s">
        <v>170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20" t="s">
        <v>79</v>
      </c>
      <c r="BK673" s="227">
        <f>ROUND(I673*H673,2)</f>
        <v>0</v>
      </c>
      <c r="BL673" s="20" t="s">
        <v>188</v>
      </c>
      <c r="BM673" s="226" t="s">
        <v>894</v>
      </c>
    </row>
    <row r="674" s="13" customFormat="1">
      <c r="A674" s="13"/>
      <c r="B674" s="233"/>
      <c r="C674" s="234"/>
      <c r="D674" s="235" t="s">
        <v>181</v>
      </c>
      <c r="E674" s="236" t="s">
        <v>19</v>
      </c>
      <c r="F674" s="237" t="s">
        <v>888</v>
      </c>
      <c r="G674" s="234"/>
      <c r="H674" s="236" t="s">
        <v>19</v>
      </c>
      <c r="I674" s="238"/>
      <c r="J674" s="234"/>
      <c r="K674" s="234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181</v>
      </c>
      <c r="AU674" s="243" t="s">
        <v>81</v>
      </c>
      <c r="AV674" s="13" t="s">
        <v>79</v>
      </c>
      <c r="AW674" s="13" t="s">
        <v>33</v>
      </c>
      <c r="AX674" s="13" t="s">
        <v>72</v>
      </c>
      <c r="AY674" s="243" t="s">
        <v>170</v>
      </c>
    </row>
    <row r="675" s="13" customFormat="1">
      <c r="A675" s="13"/>
      <c r="B675" s="233"/>
      <c r="C675" s="234"/>
      <c r="D675" s="235" t="s">
        <v>181</v>
      </c>
      <c r="E675" s="236" t="s">
        <v>19</v>
      </c>
      <c r="F675" s="237" t="s">
        <v>237</v>
      </c>
      <c r="G675" s="234"/>
      <c r="H675" s="236" t="s">
        <v>19</v>
      </c>
      <c r="I675" s="238"/>
      <c r="J675" s="234"/>
      <c r="K675" s="234"/>
      <c r="L675" s="239"/>
      <c r="M675" s="240"/>
      <c r="N675" s="241"/>
      <c r="O675" s="241"/>
      <c r="P675" s="241"/>
      <c r="Q675" s="241"/>
      <c r="R675" s="241"/>
      <c r="S675" s="241"/>
      <c r="T675" s="24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3" t="s">
        <v>181</v>
      </c>
      <c r="AU675" s="243" t="s">
        <v>81</v>
      </c>
      <c r="AV675" s="13" t="s">
        <v>79</v>
      </c>
      <c r="AW675" s="13" t="s">
        <v>33</v>
      </c>
      <c r="AX675" s="13" t="s">
        <v>72</v>
      </c>
      <c r="AY675" s="243" t="s">
        <v>170</v>
      </c>
    </row>
    <row r="676" s="13" customFormat="1">
      <c r="A676" s="13"/>
      <c r="B676" s="233"/>
      <c r="C676" s="234"/>
      <c r="D676" s="235" t="s">
        <v>181</v>
      </c>
      <c r="E676" s="236" t="s">
        <v>19</v>
      </c>
      <c r="F676" s="237" t="s">
        <v>889</v>
      </c>
      <c r="G676" s="234"/>
      <c r="H676" s="236" t="s">
        <v>19</v>
      </c>
      <c r="I676" s="238"/>
      <c r="J676" s="234"/>
      <c r="K676" s="234"/>
      <c r="L676" s="239"/>
      <c r="M676" s="240"/>
      <c r="N676" s="241"/>
      <c r="O676" s="241"/>
      <c r="P676" s="241"/>
      <c r="Q676" s="241"/>
      <c r="R676" s="241"/>
      <c r="S676" s="241"/>
      <c r="T676" s="24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3" t="s">
        <v>181</v>
      </c>
      <c r="AU676" s="243" t="s">
        <v>81</v>
      </c>
      <c r="AV676" s="13" t="s">
        <v>79</v>
      </c>
      <c r="AW676" s="13" t="s">
        <v>33</v>
      </c>
      <c r="AX676" s="13" t="s">
        <v>72</v>
      </c>
      <c r="AY676" s="243" t="s">
        <v>170</v>
      </c>
    </row>
    <row r="677" s="14" customFormat="1">
      <c r="A677" s="14"/>
      <c r="B677" s="244"/>
      <c r="C677" s="245"/>
      <c r="D677" s="235" t="s">
        <v>181</v>
      </c>
      <c r="E677" s="246" t="s">
        <v>19</v>
      </c>
      <c r="F677" s="247" t="s">
        <v>890</v>
      </c>
      <c r="G677" s="245"/>
      <c r="H677" s="248">
        <v>7.5999999999999996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181</v>
      </c>
      <c r="AU677" s="254" t="s">
        <v>81</v>
      </c>
      <c r="AV677" s="14" t="s">
        <v>81</v>
      </c>
      <c r="AW677" s="14" t="s">
        <v>33</v>
      </c>
      <c r="AX677" s="14" t="s">
        <v>72</v>
      </c>
      <c r="AY677" s="254" t="s">
        <v>170</v>
      </c>
    </row>
    <row r="678" s="15" customFormat="1">
      <c r="A678" s="15"/>
      <c r="B678" s="255"/>
      <c r="C678" s="256"/>
      <c r="D678" s="235" t="s">
        <v>181</v>
      </c>
      <c r="E678" s="257" t="s">
        <v>19</v>
      </c>
      <c r="F678" s="258" t="s">
        <v>187</v>
      </c>
      <c r="G678" s="256"/>
      <c r="H678" s="259">
        <v>7.5999999999999996</v>
      </c>
      <c r="I678" s="260"/>
      <c r="J678" s="256"/>
      <c r="K678" s="256"/>
      <c r="L678" s="261"/>
      <c r="M678" s="262"/>
      <c r="N678" s="263"/>
      <c r="O678" s="263"/>
      <c r="P678" s="263"/>
      <c r="Q678" s="263"/>
      <c r="R678" s="263"/>
      <c r="S678" s="263"/>
      <c r="T678" s="264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5" t="s">
        <v>181</v>
      </c>
      <c r="AU678" s="265" t="s">
        <v>81</v>
      </c>
      <c r="AV678" s="15" t="s">
        <v>177</v>
      </c>
      <c r="AW678" s="15" t="s">
        <v>33</v>
      </c>
      <c r="AX678" s="15" t="s">
        <v>79</v>
      </c>
      <c r="AY678" s="265" t="s">
        <v>170</v>
      </c>
    </row>
    <row r="679" s="14" customFormat="1">
      <c r="A679" s="14"/>
      <c r="B679" s="244"/>
      <c r="C679" s="245"/>
      <c r="D679" s="235" t="s">
        <v>181</v>
      </c>
      <c r="E679" s="245"/>
      <c r="F679" s="247" t="s">
        <v>895</v>
      </c>
      <c r="G679" s="245"/>
      <c r="H679" s="248">
        <v>8.3599999999999994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181</v>
      </c>
      <c r="AU679" s="254" t="s">
        <v>81</v>
      </c>
      <c r="AV679" s="14" t="s">
        <v>81</v>
      </c>
      <c r="AW679" s="14" t="s">
        <v>4</v>
      </c>
      <c r="AX679" s="14" t="s">
        <v>79</v>
      </c>
      <c r="AY679" s="254" t="s">
        <v>170</v>
      </c>
    </row>
    <row r="680" s="2" customFormat="1" ht="16.5" customHeight="1">
      <c r="A680" s="41"/>
      <c r="B680" s="42"/>
      <c r="C680" s="215" t="s">
        <v>896</v>
      </c>
      <c r="D680" s="215" t="s">
        <v>172</v>
      </c>
      <c r="E680" s="216" t="s">
        <v>897</v>
      </c>
      <c r="F680" s="217" t="s">
        <v>898</v>
      </c>
      <c r="G680" s="218" t="s">
        <v>233</v>
      </c>
      <c r="H680" s="219">
        <v>2.7999999999999998</v>
      </c>
      <c r="I680" s="220"/>
      <c r="J680" s="221">
        <f>ROUND(I680*H680,2)</f>
        <v>0</v>
      </c>
      <c r="K680" s="217" t="s">
        <v>176</v>
      </c>
      <c r="L680" s="47"/>
      <c r="M680" s="222" t="s">
        <v>19</v>
      </c>
      <c r="N680" s="223" t="s">
        <v>43</v>
      </c>
      <c r="O680" s="87"/>
      <c r="P680" s="224">
        <f>O680*H680</f>
        <v>0</v>
      </c>
      <c r="Q680" s="224">
        <v>0</v>
      </c>
      <c r="R680" s="224">
        <f>Q680*H680</f>
        <v>0</v>
      </c>
      <c r="S680" s="224">
        <v>0</v>
      </c>
      <c r="T680" s="225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26" t="s">
        <v>188</v>
      </c>
      <c r="AT680" s="226" t="s">
        <v>172</v>
      </c>
      <c r="AU680" s="226" t="s">
        <v>81</v>
      </c>
      <c r="AY680" s="20" t="s">
        <v>170</v>
      </c>
      <c r="BE680" s="227">
        <f>IF(N680="základní",J680,0)</f>
        <v>0</v>
      </c>
      <c r="BF680" s="227">
        <f>IF(N680="snížená",J680,0)</f>
        <v>0</v>
      </c>
      <c r="BG680" s="227">
        <f>IF(N680="zákl. přenesená",J680,0)</f>
        <v>0</v>
      </c>
      <c r="BH680" s="227">
        <f>IF(N680="sníž. přenesená",J680,0)</f>
        <v>0</v>
      </c>
      <c r="BI680" s="227">
        <f>IF(N680="nulová",J680,0)</f>
        <v>0</v>
      </c>
      <c r="BJ680" s="20" t="s">
        <v>79</v>
      </c>
      <c r="BK680" s="227">
        <f>ROUND(I680*H680,2)</f>
        <v>0</v>
      </c>
      <c r="BL680" s="20" t="s">
        <v>188</v>
      </c>
      <c r="BM680" s="226" t="s">
        <v>899</v>
      </c>
    </row>
    <row r="681" s="2" customFormat="1">
      <c r="A681" s="41"/>
      <c r="B681" s="42"/>
      <c r="C681" s="43"/>
      <c r="D681" s="228" t="s">
        <v>179</v>
      </c>
      <c r="E681" s="43"/>
      <c r="F681" s="229" t="s">
        <v>900</v>
      </c>
      <c r="G681" s="43"/>
      <c r="H681" s="43"/>
      <c r="I681" s="230"/>
      <c r="J681" s="43"/>
      <c r="K681" s="43"/>
      <c r="L681" s="47"/>
      <c r="M681" s="231"/>
      <c r="N681" s="232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20" t="s">
        <v>179</v>
      </c>
      <c r="AU681" s="20" t="s">
        <v>81</v>
      </c>
    </row>
    <row r="682" s="13" customFormat="1">
      <c r="A682" s="13"/>
      <c r="B682" s="233"/>
      <c r="C682" s="234"/>
      <c r="D682" s="235" t="s">
        <v>181</v>
      </c>
      <c r="E682" s="236" t="s">
        <v>19</v>
      </c>
      <c r="F682" s="237" t="s">
        <v>888</v>
      </c>
      <c r="G682" s="234"/>
      <c r="H682" s="236" t="s">
        <v>19</v>
      </c>
      <c r="I682" s="238"/>
      <c r="J682" s="234"/>
      <c r="K682" s="234"/>
      <c r="L682" s="239"/>
      <c r="M682" s="240"/>
      <c r="N682" s="241"/>
      <c r="O682" s="241"/>
      <c r="P682" s="241"/>
      <c r="Q682" s="241"/>
      <c r="R682" s="241"/>
      <c r="S682" s="241"/>
      <c r="T682" s="24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3" t="s">
        <v>181</v>
      </c>
      <c r="AU682" s="243" t="s">
        <v>81</v>
      </c>
      <c r="AV682" s="13" t="s">
        <v>79</v>
      </c>
      <c r="AW682" s="13" t="s">
        <v>33</v>
      </c>
      <c r="AX682" s="13" t="s">
        <v>72</v>
      </c>
      <c r="AY682" s="243" t="s">
        <v>170</v>
      </c>
    </row>
    <row r="683" s="13" customFormat="1">
      <c r="A683" s="13"/>
      <c r="B683" s="233"/>
      <c r="C683" s="234"/>
      <c r="D683" s="235" t="s">
        <v>181</v>
      </c>
      <c r="E683" s="236" t="s">
        <v>19</v>
      </c>
      <c r="F683" s="237" t="s">
        <v>237</v>
      </c>
      <c r="G683" s="234"/>
      <c r="H683" s="236" t="s">
        <v>19</v>
      </c>
      <c r="I683" s="238"/>
      <c r="J683" s="234"/>
      <c r="K683" s="234"/>
      <c r="L683" s="239"/>
      <c r="M683" s="240"/>
      <c r="N683" s="241"/>
      <c r="O683" s="241"/>
      <c r="P683" s="241"/>
      <c r="Q683" s="241"/>
      <c r="R683" s="241"/>
      <c r="S683" s="241"/>
      <c r="T683" s="24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3" t="s">
        <v>181</v>
      </c>
      <c r="AU683" s="243" t="s">
        <v>81</v>
      </c>
      <c r="AV683" s="13" t="s">
        <v>79</v>
      </c>
      <c r="AW683" s="13" t="s">
        <v>33</v>
      </c>
      <c r="AX683" s="13" t="s">
        <v>72</v>
      </c>
      <c r="AY683" s="243" t="s">
        <v>170</v>
      </c>
    </row>
    <row r="684" s="13" customFormat="1">
      <c r="A684" s="13"/>
      <c r="B684" s="233"/>
      <c r="C684" s="234"/>
      <c r="D684" s="235" t="s">
        <v>181</v>
      </c>
      <c r="E684" s="236" t="s">
        <v>19</v>
      </c>
      <c r="F684" s="237" t="s">
        <v>889</v>
      </c>
      <c r="G684" s="234"/>
      <c r="H684" s="236" t="s">
        <v>19</v>
      </c>
      <c r="I684" s="238"/>
      <c r="J684" s="234"/>
      <c r="K684" s="234"/>
      <c r="L684" s="239"/>
      <c r="M684" s="240"/>
      <c r="N684" s="241"/>
      <c r="O684" s="241"/>
      <c r="P684" s="241"/>
      <c r="Q684" s="241"/>
      <c r="R684" s="241"/>
      <c r="S684" s="241"/>
      <c r="T684" s="24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3" t="s">
        <v>181</v>
      </c>
      <c r="AU684" s="243" t="s">
        <v>81</v>
      </c>
      <c r="AV684" s="13" t="s">
        <v>79</v>
      </c>
      <c r="AW684" s="13" t="s">
        <v>33</v>
      </c>
      <c r="AX684" s="13" t="s">
        <v>72</v>
      </c>
      <c r="AY684" s="243" t="s">
        <v>170</v>
      </c>
    </row>
    <row r="685" s="14" customFormat="1">
      <c r="A685" s="14"/>
      <c r="B685" s="244"/>
      <c r="C685" s="245"/>
      <c r="D685" s="235" t="s">
        <v>181</v>
      </c>
      <c r="E685" s="246" t="s">
        <v>19</v>
      </c>
      <c r="F685" s="247" t="s">
        <v>901</v>
      </c>
      <c r="G685" s="245"/>
      <c r="H685" s="248">
        <v>2.7999999999999998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181</v>
      </c>
      <c r="AU685" s="254" t="s">
        <v>81</v>
      </c>
      <c r="AV685" s="14" t="s">
        <v>81</v>
      </c>
      <c r="AW685" s="14" t="s">
        <v>33</v>
      </c>
      <c r="AX685" s="14" t="s">
        <v>72</v>
      </c>
      <c r="AY685" s="254" t="s">
        <v>170</v>
      </c>
    </row>
    <row r="686" s="15" customFormat="1">
      <c r="A686" s="15"/>
      <c r="B686" s="255"/>
      <c r="C686" s="256"/>
      <c r="D686" s="235" t="s">
        <v>181</v>
      </c>
      <c r="E686" s="257" t="s">
        <v>19</v>
      </c>
      <c r="F686" s="258" t="s">
        <v>187</v>
      </c>
      <c r="G686" s="256"/>
      <c r="H686" s="259">
        <v>2.7999999999999998</v>
      </c>
      <c r="I686" s="260"/>
      <c r="J686" s="256"/>
      <c r="K686" s="256"/>
      <c r="L686" s="261"/>
      <c r="M686" s="262"/>
      <c r="N686" s="263"/>
      <c r="O686" s="263"/>
      <c r="P686" s="263"/>
      <c r="Q686" s="263"/>
      <c r="R686" s="263"/>
      <c r="S686" s="263"/>
      <c r="T686" s="264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5" t="s">
        <v>181</v>
      </c>
      <c r="AU686" s="265" t="s">
        <v>81</v>
      </c>
      <c r="AV686" s="15" t="s">
        <v>177</v>
      </c>
      <c r="AW686" s="15" t="s">
        <v>33</v>
      </c>
      <c r="AX686" s="15" t="s">
        <v>79</v>
      </c>
      <c r="AY686" s="265" t="s">
        <v>170</v>
      </c>
    </row>
    <row r="687" s="2" customFormat="1" ht="16.5" customHeight="1">
      <c r="A687" s="41"/>
      <c r="B687" s="42"/>
      <c r="C687" s="281" t="s">
        <v>902</v>
      </c>
      <c r="D687" s="281" t="s">
        <v>559</v>
      </c>
      <c r="E687" s="282" t="s">
        <v>903</v>
      </c>
      <c r="F687" s="283" t="s">
        <v>904</v>
      </c>
      <c r="G687" s="284" t="s">
        <v>233</v>
      </c>
      <c r="H687" s="285">
        <v>3.0800000000000001</v>
      </c>
      <c r="I687" s="286"/>
      <c r="J687" s="287">
        <f>ROUND(I687*H687,2)</f>
        <v>0</v>
      </c>
      <c r="K687" s="283" t="s">
        <v>176</v>
      </c>
      <c r="L687" s="288"/>
      <c r="M687" s="289" t="s">
        <v>19</v>
      </c>
      <c r="N687" s="290" t="s">
        <v>43</v>
      </c>
      <c r="O687" s="87"/>
      <c r="P687" s="224">
        <f>O687*H687</f>
        <v>0</v>
      </c>
      <c r="Q687" s="224">
        <v>0.01</v>
      </c>
      <c r="R687" s="224">
        <f>Q687*H687</f>
        <v>0.030800000000000001</v>
      </c>
      <c r="S687" s="224">
        <v>0</v>
      </c>
      <c r="T687" s="225">
        <f>S687*H687</f>
        <v>0</v>
      </c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R687" s="226" t="s">
        <v>428</v>
      </c>
      <c r="AT687" s="226" t="s">
        <v>559</v>
      </c>
      <c r="AU687" s="226" t="s">
        <v>81</v>
      </c>
      <c r="AY687" s="20" t="s">
        <v>170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20" t="s">
        <v>79</v>
      </c>
      <c r="BK687" s="227">
        <f>ROUND(I687*H687,2)</f>
        <v>0</v>
      </c>
      <c r="BL687" s="20" t="s">
        <v>188</v>
      </c>
      <c r="BM687" s="226" t="s">
        <v>905</v>
      </c>
    </row>
    <row r="688" s="13" customFormat="1">
      <c r="A688" s="13"/>
      <c r="B688" s="233"/>
      <c r="C688" s="234"/>
      <c r="D688" s="235" t="s">
        <v>181</v>
      </c>
      <c r="E688" s="236" t="s">
        <v>19</v>
      </c>
      <c r="F688" s="237" t="s">
        <v>888</v>
      </c>
      <c r="G688" s="234"/>
      <c r="H688" s="236" t="s">
        <v>19</v>
      </c>
      <c r="I688" s="238"/>
      <c r="J688" s="234"/>
      <c r="K688" s="234"/>
      <c r="L688" s="239"/>
      <c r="M688" s="240"/>
      <c r="N688" s="241"/>
      <c r="O688" s="241"/>
      <c r="P688" s="241"/>
      <c r="Q688" s="241"/>
      <c r="R688" s="241"/>
      <c r="S688" s="241"/>
      <c r="T688" s="24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3" t="s">
        <v>181</v>
      </c>
      <c r="AU688" s="243" t="s">
        <v>81</v>
      </c>
      <c r="AV688" s="13" t="s">
        <v>79</v>
      </c>
      <c r="AW688" s="13" t="s">
        <v>33</v>
      </c>
      <c r="AX688" s="13" t="s">
        <v>72</v>
      </c>
      <c r="AY688" s="243" t="s">
        <v>170</v>
      </c>
    </row>
    <row r="689" s="13" customFormat="1">
      <c r="A689" s="13"/>
      <c r="B689" s="233"/>
      <c r="C689" s="234"/>
      <c r="D689" s="235" t="s">
        <v>181</v>
      </c>
      <c r="E689" s="236" t="s">
        <v>19</v>
      </c>
      <c r="F689" s="237" t="s">
        <v>237</v>
      </c>
      <c r="G689" s="234"/>
      <c r="H689" s="236" t="s">
        <v>19</v>
      </c>
      <c r="I689" s="238"/>
      <c r="J689" s="234"/>
      <c r="K689" s="234"/>
      <c r="L689" s="239"/>
      <c r="M689" s="240"/>
      <c r="N689" s="241"/>
      <c r="O689" s="241"/>
      <c r="P689" s="241"/>
      <c r="Q689" s="241"/>
      <c r="R689" s="241"/>
      <c r="S689" s="241"/>
      <c r="T689" s="24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3" t="s">
        <v>181</v>
      </c>
      <c r="AU689" s="243" t="s">
        <v>81</v>
      </c>
      <c r="AV689" s="13" t="s">
        <v>79</v>
      </c>
      <c r="AW689" s="13" t="s">
        <v>33</v>
      </c>
      <c r="AX689" s="13" t="s">
        <v>72</v>
      </c>
      <c r="AY689" s="243" t="s">
        <v>170</v>
      </c>
    </row>
    <row r="690" s="13" customFormat="1">
      <c r="A690" s="13"/>
      <c r="B690" s="233"/>
      <c r="C690" s="234"/>
      <c r="D690" s="235" t="s">
        <v>181</v>
      </c>
      <c r="E690" s="236" t="s">
        <v>19</v>
      </c>
      <c r="F690" s="237" t="s">
        <v>889</v>
      </c>
      <c r="G690" s="234"/>
      <c r="H690" s="236" t="s">
        <v>19</v>
      </c>
      <c r="I690" s="238"/>
      <c r="J690" s="234"/>
      <c r="K690" s="234"/>
      <c r="L690" s="239"/>
      <c r="M690" s="240"/>
      <c r="N690" s="241"/>
      <c r="O690" s="241"/>
      <c r="P690" s="241"/>
      <c r="Q690" s="241"/>
      <c r="R690" s="241"/>
      <c r="S690" s="241"/>
      <c r="T690" s="24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3" t="s">
        <v>181</v>
      </c>
      <c r="AU690" s="243" t="s">
        <v>81</v>
      </c>
      <c r="AV690" s="13" t="s">
        <v>79</v>
      </c>
      <c r="AW690" s="13" t="s">
        <v>33</v>
      </c>
      <c r="AX690" s="13" t="s">
        <v>72</v>
      </c>
      <c r="AY690" s="243" t="s">
        <v>170</v>
      </c>
    </row>
    <row r="691" s="14" customFormat="1">
      <c r="A691" s="14"/>
      <c r="B691" s="244"/>
      <c r="C691" s="245"/>
      <c r="D691" s="235" t="s">
        <v>181</v>
      </c>
      <c r="E691" s="246" t="s">
        <v>19</v>
      </c>
      <c r="F691" s="247" t="s">
        <v>901</v>
      </c>
      <c r="G691" s="245"/>
      <c r="H691" s="248">
        <v>2.7999999999999998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181</v>
      </c>
      <c r="AU691" s="254" t="s">
        <v>81</v>
      </c>
      <c r="AV691" s="14" t="s">
        <v>81</v>
      </c>
      <c r="AW691" s="14" t="s">
        <v>33</v>
      </c>
      <c r="AX691" s="14" t="s">
        <v>72</v>
      </c>
      <c r="AY691" s="254" t="s">
        <v>170</v>
      </c>
    </row>
    <row r="692" s="15" customFormat="1">
      <c r="A692" s="15"/>
      <c r="B692" s="255"/>
      <c r="C692" s="256"/>
      <c r="D692" s="235" t="s">
        <v>181</v>
      </c>
      <c r="E692" s="257" t="s">
        <v>19</v>
      </c>
      <c r="F692" s="258" t="s">
        <v>187</v>
      </c>
      <c r="G692" s="256"/>
      <c r="H692" s="259">
        <v>2.7999999999999998</v>
      </c>
      <c r="I692" s="260"/>
      <c r="J692" s="256"/>
      <c r="K692" s="256"/>
      <c r="L692" s="261"/>
      <c r="M692" s="262"/>
      <c r="N692" s="263"/>
      <c r="O692" s="263"/>
      <c r="P692" s="263"/>
      <c r="Q692" s="263"/>
      <c r="R692" s="263"/>
      <c r="S692" s="263"/>
      <c r="T692" s="264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65" t="s">
        <v>181</v>
      </c>
      <c r="AU692" s="265" t="s">
        <v>81</v>
      </c>
      <c r="AV692" s="15" t="s">
        <v>177</v>
      </c>
      <c r="AW692" s="15" t="s">
        <v>33</v>
      </c>
      <c r="AX692" s="15" t="s">
        <v>79</v>
      </c>
      <c r="AY692" s="265" t="s">
        <v>170</v>
      </c>
    </row>
    <row r="693" s="14" customFormat="1">
      <c r="A693" s="14"/>
      <c r="B693" s="244"/>
      <c r="C693" s="245"/>
      <c r="D693" s="235" t="s">
        <v>181</v>
      </c>
      <c r="E693" s="245"/>
      <c r="F693" s="247" t="s">
        <v>906</v>
      </c>
      <c r="G693" s="245"/>
      <c r="H693" s="248">
        <v>3.0800000000000001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181</v>
      </c>
      <c r="AU693" s="254" t="s">
        <v>81</v>
      </c>
      <c r="AV693" s="14" t="s">
        <v>81</v>
      </c>
      <c r="AW693" s="14" t="s">
        <v>4</v>
      </c>
      <c r="AX693" s="14" t="s">
        <v>79</v>
      </c>
      <c r="AY693" s="254" t="s">
        <v>170</v>
      </c>
    </row>
    <row r="694" s="2" customFormat="1" ht="16.5" customHeight="1">
      <c r="A694" s="41"/>
      <c r="B694" s="42"/>
      <c r="C694" s="215" t="s">
        <v>907</v>
      </c>
      <c r="D694" s="215" t="s">
        <v>172</v>
      </c>
      <c r="E694" s="216" t="s">
        <v>908</v>
      </c>
      <c r="F694" s="217" t="s">
        <v>909</v>
      </c>
      <c r="G694" s="218" t="s">
        <v>910</v>
      </c>
      <c r="H694" s="219">
        <v>736.17200000000003</v>
      </c>
      <c r="I694" s="220"/>
      <c r="J694" s="221">
        <f>ROUND(I694*H694,2)</f>
        <v>0</v>
      </c>
      <c r="K694" s="217" t="s">
        <v>176</v>
      </c>
      <c r="L694" s="47"/>
      <c r="M694" s="222" t="s">
        <v>19</v>
      </c>
      <c r="N694" s="223" t="s">
        <v>43</v>
      </c>
      <c r="O694" s="87"/>
      <c r="P694" s="224">
        <f>O694*H694</f>
        <v>0</v>
      </c>
      <c r="Q694" s="224">
        <v>5.0000000000000002E-05</v>
      </c>
      <c r="R694" s="224">
        <f>Q694*H694</f>
        <v>0.036808600000000004</v>
      </c>
      <c r="S694" s="224">
        <v>0</v>
      </c>
      <c r="T694" s="225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26" t="s">
        <v>188</v>
      </c>
      <c r="AT694" s="226" t="s">
        <v>172</v>
      </c>
      <c r="AU694" s="226" t="s">
        <v>81</v>
      </c>
      <c r="AY694" s="20" t="s">
        <v>170</v>
      </c>
      <c r="BE694" s="227">
        <f>IF(N694="základní",J694,0)</f>
        <v>0</v>
      </c>
      <c r="BF694" s="227">
        <f>IF(N694="snížená",J694,0)</f>
        <v>0</v>
      </c>
      <c r="BG694" s="227">
        <f>IF(N694="zákl. přenesená",J694,0)</f>
        <v>0</v>
      </c>
      <c r="BH694" s="227">
        <f>IF(N694="sníž. přenesená",J694,0)</f>
        <v>0</v>
      </c>
      <c r="BI694" s="227">
        <f>IF(N694="nulová",J694,0)</f>
        <v>0</v>
      </c>
      <c r="BJ694" s="20" t="s">
        <v>79</v>
      </c>
      <c r="BK694" s="227">
        <f>ROUND(I694*H694,2)</f>
        <v>0</v>
      </c>
      <c r="BL694" s="20" t="s">
        <v>188</v>
      </c>
      <c r="BM694" s="226" t="s">
        <v>911</v>
      </c>
    </row>
    <row r="695" s="2" customFormat="1">
      <c r="A695" s="41"/>
      <c r="B695" s="42"/>
      <c r="C695" s="43"/>
      <c r="D695" s="228" t="s">
        <v>179</v>
      </c>
      <c r="E695" s="43"/>
      <c r="F695" s="229" t="s">
        <v>912</v>
      </c>
      <c r="G695" s="43"/>
      <c r="H695" s="43"/>
      <c r="I695" s="230"/>
      <c r="J695" s="43"/>
      <c r="K695" s="43"/>
      <c r="L695" s="47"/>
      <c r="M695" s="231"/>
      <c r="N695" s="232"/>
      <c r="O695" s="87"/>
      <c r="P695" s="87"/>
      <c r="Q695" s="87"/>
      <c r="R695" s="87"/>
      <c r="S695" s="87"/>
      <c r="T695" s="88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20" t="s">
        <v>179</v>
      </c>
      <c r="AU695" s="20" t="s">
        <v>81</v>
      </c>
    </row>
    <row r="696" s="13" customFormat="1">
      <c r="A696" s="13"/>
      <c r="B696" s="233"/>
      <c r="C696" s="234"/>
      <c r="D696" s="235" t="s">
        <v>181</v>
      </c>
      <c r="E696" s="236" t="s">
        <v>19</v>
      </c>
      <c r="F696" s="237" t="s">
        <v>658</v>
      </c>
      <c r="G696" s="234"/>
      <c r="H696" s="236" t="s">
        <v>19</v>
      </c>
      <c r="I696" s="238"/>
      <c r="J696" s="234"/>
      <c r="K696" s="234"/>
      <c r="L696" s="239"/>
      <c r="M696" s="240"/>
      <c r="N696" s="241"/>
      <c r="O696" s="241"/>
      <c r="P696" s="241"/>
      <c r="Q696" s="241"/>
      <c r="R696" s="241"/>
      <c r="S696" s="241"/>
      <c r="T696" s="24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3" t="s">
        <v>181</v>
      </c>
      <c r="AU696" s="243" t="s">
        <v>81</v>
      </c>
      <c r="AV696" s="13" t="s">
        <v>79</v>
      </c>
      <c r="AW696" s="13" t="s">
        <v>33</v>
      </c>
      <c r="AX696" s="13" t="s">
        <v>72</v>
      </c>
      <c r="AY696" s="243" t="s">
        <v>170</v>
      </c>
    </row>
    <row r="697" s="13" customFormat="1">
      <c r="A697" s="13"/>
      <c r="B697" s="233"/>
      <c r="C697" s="234"/>
      <c r="D697" s="235" t="s">
        <v>181</v>
      </c>
      <c r="E697" s="236" t="s">
        <v>19</v>
      </c>
      <c r="F697" s="237" t="s">
        <v>659</v>
      </c>
      <c r="G697" s="234"/>
      <c r="H697" s="236" t="s">
        <v>19</v>
      </c>
      <c r="I697" s="238"/>
      <c r="J697" s="234"/>
      <c r="K697" s="234"/>
      <c r="L697" s="239"/>
      <c r="M697" s="240"/>
      <c r="N697" s="241"/>
      <c r="O697" s="241"/>
      <c r="P697" s="241"/>
      <c r="Q697" s="241"/>
      <c r="R697" s="241"/>
      <c r="S697" s="241"/>
      <c r="T697" s="24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3" t="s">
        <v>181</v>
      </c>
      <c r="AU697" s="243" t="s">
        <v>81</v>
      </c>
      <c r="AV697" s="13" t="s">
        <v>79</v>
      </c>
      <c r="AW697" s="13" t="s">
        <v>33</v>
      </c>
      <c r="AX697" s="13" t="s">
        <v>72</v>
      </c>
      <c r="AY697" s="243" t="s">
        <v>170</v>
      </c>
    </row>
    <row r="698" s="13" customFormat="1">
      <c r="A698" s="13"/>
      <c r="B698" s="233"/>
      <c r="C698" s="234"/>
      <c r="D698" s="235" t="s">
        <v>181</v>
      </c>
      <c r="E698" s="236" t="s">
        <v>19</v>
      </c>
      <c r="F698" s="237" t="s">
        <v>660</v>
      </c>
      <c r="G698" s="234"/>
      <c r="H698" s="236" t="s">
        <v>19</v>
      </c>
      <c r="I698" s="238"/>
      <c r="J698" s="234"/>
      <c r="K698" s="234"/>
      <c r="L698" s="239"/>
      <c r="M698" s="240"/>
      <c r="N698" s="241"/>
      <c r="O698" s="241"/>
      <c r="P698" s="241"/>
      <c r="Q698" s="241"/>
      <c r="R698" s="241"/>
      <c r="S698" s="241"/>
      <c r="T698" s="24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3" t="s">
        <v>181</v>
      </c>
      <c r="AU698" s="243" t="s">
        <v>81</v>
      </c>
      <c r="AV698" s="13" t="s">
        <v>79</v>
      </c>
      <c r="AW698" s="13" t="s">
        <v>33</v>
      </c>
      <c r="AX698" s="13" t="s">
        <v>72</v>
      </c>
      <c r="AY698" s="243" t="s">
        <v>170</v>
      </c>
    </row>
    <row r="699" s="14" customFormat="1">
      <c r="A699" s="14"/>
      <c r="B699" s="244"/>
      <c r="C699" s="245"/>
      <c r="D699" s="235" t="s">
        <v>181</v>
      </c>
      <c r="E699" s="246" t="s">
        <v>19</v>
      </c>
      <c r="F699" s="247" t="s">
        <v>913</v>
      </c>
      <c r="G699" s="245"/>
      <c r="H699" s="248">
        <v>365.78100000000001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181</v>
      </c>
      <c r="AU699" s="254" t="s">
        <v>81</v>
      </c>
      <c r="AV699" s="14" t="s">
        <v>81</v>
      </c>
      <c r="AW699" s="14" t="s">
        <v>33</v>
      </c>
      <c r="AX699" s="14" t="s">
        <v>72</v>
      </c>
      <c r="AY699" s="254" t="s">
        <v>170</v>
      </c>
    </row>
    <row r="700" s="13" customFormat="1">
      <c r="A700" s="13"/>
      <c r="B700" s="233"/>
      <c r="C700" s="234"/>
      <c r="D700" s="235" t="s">
        <v>181</v>
      </c>
      <c r="E700" s="236" t="s">
        <v>19</v>
      </c>
      <c r="F700" s="237" t="s">
        <v>661</v>
      </c>
      <c r="G700" s="234"/>
      <c r="H700" s="236" t="s">
        <v>19</v>
      </c>
      <c r="I700" s="238"/>
      <c r="J700" s="234"/>
      <c r="K700" s="234"/>
      <c r="L700" s="239"/>
      <c r="M700" s="240"/>
      <c r="N700" s="241"/>
      <c r="O700" s="241"/>
      <c r="P700" s="241"/>
      <c r="Q700" s="241"/>
      <c r="R700" s="241"/>
      <c r="S700" s="241"/>
      <c r="T700" s="24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3" t="s">
        <v>181</v>
      </c>
      <c r="AU700" s="243" t="s">
        <v>81</v>
      </c>
      <c r="AV700" s="13" t="s">
        <v>79</v>
      </c>
      <c r="AW700" s="13" t="s">
        <v>33</v>
      </c>
      <c r="AX700" s="13" t="s">
        <v>72</v>
      </c>
      <c r="AY700" s="243" t="s">
        <v>170</v>
      </c>
    </row>
    <row r="701" s="13" customFormat="1">
      <c r="A701" s="13"/>
      <c r="B701" s="233"/>
      <c r="C701" s="234"/>
      <c r="D701" s="235" t="s">
        <v>181</v>
      </c>
      <c r="E701" s="236" t="s">
        <v>19</v>
      </c>
      <c r="F701" s="237" t="s">
        <v>662</v>
      </c>
      <c r="G701" s="234"/>
      <c r="H701" s="236" t="s">
        <v>19</v>
      </c>
      <c r="I701" s="238"/>
      <c r="J701" s="234"/>
      <c r="K701" s="234"/>
      <c r="L701" s="239"/>
      <c r="M701" s="240"/>
      <c r="N701" s="241"/>
      <c r="O701" s="241"/>
      <c r="P701" s="241"/>
      <c r="Q701" s="241"/>
      <c r="R701" s="241"/>
      <c r="S701" s="241"/>
      <c r="T701" s="24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3" t="s">
        <v>181</v>
      </c>
      <c r="AU701" s="243" t="s">
        <v>81</v>
      </c>
      <c r="AV701" s="13" t="s">
        <v>79</v>
      </c>
      <c r="AW701" s="13" t="s">
        <v>33</v>
      </c>
      <c r="AX701" s="13" t="s">
        <v>72</v>
      </c>
      <c r="AY701" s="243" t="s">
        <v>170</v>
      </c>
    </row>
    <row r="702" s="13" customFormat="1">
      <c r="A702" s="13"/>
      <c r="B702" s="233"/>
      <c r="C702" s="234"/>
      <c r="D702" s="235" t="s">
        <v>181</v>
      </c>
      <c r="E702" s="236" t="s">
        <v>19</v>
      </c>
      <c r="F702" s="237" t="s">
        <v>659</v>
      </c>
      <c r="G702" s="234"/>
      <c r="H702" s="236" t="s">
        <v>19</v>
      </c>
      <c r="I702" s="238"/>
      <c r="J702" s="234"/>
      <c r="K702" s="234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181</v>
      </c>
      <c r="AU702" s="243" t="s">
        <v>81</v>
      </c>
      <c r="AV702" s="13" t="s">
        <v>79</v>
      </c>
      <c r="AW702" s="13" t="s">
        <v>33</v>
      </c>
      <c r="AX702" s="13" t="s">
        <v>72</v>
      </c>
      <c r="AY702" s="243" t="s">
        <v>170</v>
      </c>
    </row>
    <row r="703" s="13" customFormat="1">
      <c r="A703" s="13"/>
      <c r="B703" s="233"/>
      <c r="C703" s="234"/>
      <c r="D703" s="235" t="s">
        <v>181</v>
      </c>
      <c r="E703" s="236" t="s">
        <v>19</v>
      </c>
      <c r="F703" s="237" t="s">
        <v>663</v>
      </c>
      <c r="G703" s="234"/>
      <c r="H703" s="236" t="s">
        <v>19</v>
      </c>
      <c r="I703" s="238"/>
      <c r="J703" s="234"/>
      <c r="K703" s="234"/>
      <c r="L703" s="239"/>
      <c r="M703" s="240"/>
      <c r="N703" s="241"/>
      <c r="O703" s="241"/>
      <c r="P703" s="241"/>
      <c r="Q703" s="241"/>
      <c r="R703" s="241"/>
      <c r="S703" s="241"/>
      <c r="T703" s="24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3" t="s">
        <v>181</v>
      </c>
      <c r="AU703" s="243" t="s">
        <v>81</v>
      </c>
      <c r="AV703" s="13" t="s">
        <v>79</v>
      </c>
      <c r="AW703" s="13" t="s">
        <v>33</v>
      </c>
      <c r="AX703" s="13" t="s">
        <v>72</v>
      </c>
      <c r="AY703" s="243" t="s">
        <v>170</v>
      </c>
    </row>
    <row r="704" s="14" customFormat="1">
      <c r="A704" s="14"/>
      <c r="B704" s="244"/>
      <c r="C704" s="245"/>
      <c r="D704" s="235" t="s">
        <v>181</v>
      </c>
      <c r="E704" s="246" t="s">
        <v>19</v>
      </c>
      <c r="F704" s="247" t="s">
        <v>914</v>
      </c>
      <c r="G704" s="245"/>
      <c r="H704" s="248">
        <v>370.39100000000002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181</v>
      </c>
      <c r="AU704" s="254" t="s">
        <v>81</v>
      </c>
      <c r="AV704" s="14" t="s">
        <v>81</v>
      </c>
      <c r="AW704" s="14" t="s">
        <v>33</v>
      </c>
      <c r="AX704" s="14" t="s">
        <v>72</v>
      </c>
      <c r="AY704" s="254" t="s">
        <v>170</v>
      </c>
    </row>
    <row r="705" s="13" customFormat="1">
      <c r="A705" s="13"/>
      <c r="B705" s="233"/>
      <c r="C705" s="234"/>
      <c r="D705" s="235" t="s">
        <v>181</v>
      </c>
      <c r="E705" s="236" t="s">
        <v>19</v>
      </c>
      <c r="F705" s="237" t="s">
        <v>664</v>
      </c>
      <c r="G705" s="234"/>
      <c r="H705" s="236" t="s">
        <v>19</v>
      </c>
      <c r="I705" s="238"/>
      <c r="J705" s="234"/>
      <c r="K705" s="234"/>
      <c r="L705" s="239"/>
      <c r="M705" s="240"/>
      <c r="N705" s="241"/>
      <c r="O705" s="241"/>
      <c r="P705" s="241"/>
      <c r="Q705" s="241"/>
      <c r="R705" s="241"/>
      <c r="S705" s="241"/>
      <c r="T705" s="24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3" t="s">
        <v>181</v>
      </c>
      <c r="AU705" s="243" t="s">
        <v>81</v>
      </c>
      <c r="AV705" s="13" t="s">
        <v>79</v>
      </c>
      <c r="AW705" s="13" t="s">
        <v>33</v>
      </c>
      <c r="AX705" s="13" t="s">
        <v>72</v>
      </c>
      <c r="AY705" s="243" t="s">
        <v>170</v>
      </c>
    </row>
    <row r="706" s="15" customFormat="1">
      <c r="A706" s="15"/>
      <c r="B706" s="255"/>
      <c r="C706" s="256"/>
      <c r="D706" s="235" t="s">
        <v>181</v>
      </c>
      <c r="E706" s="257" t="s">
        <v>19</v>
      </c>
      <c r="F706" s="258" t="s">
        <v>187</v>
      </c>
      <c r="G706" s="256"/>
      <c r="H706" s="259">
        <v>736.17200000000003</v>
      </c>
      <c r="I706" s="260"/>
      <c r="J706" s="256"/>
      <c r="K706" s="256"/>
      <c r="L706" s="261"/>
      <c r="M706" s="262"/>
      <c r="N706" s="263"/>
      <c r="O706" s="263"/>
      <c r="P706" s="263"/>
      <c r="Q706" s="263"/>
      <c r="R706" s="263"/>
      <c r="S706" s="263"/>
      <c r="T706" s="264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5" t="s">
        <v>181</v>
      </c>
      <c r="AU706" s="265" t="s">
        <v>81</v>
      </c>
      <c r="AV706" s="15" t="s">
        <v>177</v>
      </c>
      <c r="AW706" s="15" t="s">
        <v>33</v>
      </c>
      <c r="AX706" s="15" t="s">
        <v>79</v>
      </c>
      <c r="AY706" s="265" t="s">
        <v>170</v>
      </c>
    </row>
    <row r="707" s="2" customFormat="1" ht="16.5" customHeight="1">
      <c r="A707" s="41"/>
      <c r="B707" s="42"/>
      <c r="C707" s="281" t="s">
        <v>915</v>
      </c>
      <c r="D707" s="281" t="s">
        <v>559</v>
      </c>
      <c r="E707" s="282" t="s">
        <v>916</v>
      </c>
      <c r="F707" s="283" t="s">
        <v>917</v>
      </c>
      <c r="G707" s="284" t="s">
        <v>219</v>
      </c>
      <c r="H707" s="285">
        <v>0.46300000000000002</v>
      </c>
      <c r="I707" s="286"/>
      <c r="J707" s="287">
        <f>ROUND(I707*H707,2)</f>
        <v>0</v>
      </c>
      <c r="K707" s="283" t="s">
        <v>176</v>
      </c>
      <c r="L707" s="288"/>
      <c r="M707" s="289" t="s">
        <v>19</v>
      </c>
      <c r="N707" s="290" t="s">
        <v>43</v>
      </c>
      <c r="O707" s="87"/>
      <c r="P707" s="224">
        <f>O707*H707</f>
        <v>0</v>
      </c>
      <c r="Q707" s="224">
        <v>1</v>
      </c>
      <c r="R707" s="224">
        <f>Q707*H707</f>
        <v>0.46300000000000002</v>
      </c>
      <c r="S707" s="224">
        <v>0</v>
      </c>
      <c r="T707" s="225">
        <f>S707*H707</f>
        <v>0</v>
      </c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R707" s="226" t="s">
        <v>428</v>
      </c>
      <c r="AT707" s="226" t="s">
        <v>559</v>
      </c>
      <c r="AU707" s="226" t="s">
        <v>81</v>
      </c>
      <c r="AY707" s="20" t="s">
        <v>170</v>
      </c>
      <c r="BE707" s="227">
        <f>IF(N707="základní",J707,0)</f>
        <v>0</v>
      </c>
      <c r="BF707" s="227">
        <f>IF(N707="snížená",J707,0)</f>
        <v>0</v>
      </c>
      <c r="BG707" s="227">
        <f>IF(N707="zákl. přenesená",J707,0)</f>
        <v>0</v>
      </c>
      <c r="BH707" s="227">
        <f>IF(N707="sníž. přenesená",J707,0)</f>
        <v>0</v>
      </c>
      <c r="BI707" s="227">
        <f>IF(N707="nulová",J707,0)</f>
        <v>0</v>
      </c>
      <c r="BJ707" s="20" t="s">
        <v>79</v>
      </c>
      <c r="BK707" s="227">
        <f>ROUND(I707*H707,2)</f>
        <v>0</v>
      </c>
      <c r="BL707" s="20" t="s">
        <v>188</v>
      </c>
      <c r="BM707" s="226" t="s">
        <v>918</v>
      </c>
    </row>
    <row r="708" s="13" customFormat="1">
      <c r="A708" s="13"/>
      <c r="B708" s="233"/>
      <c r="C708" s="234"/>
      <c r="D708" s="235" t="s">
        <v>181</v>
      </c>
      <c r="E708" s="236" t="s">
        <v>19</v>
      </c>
      <c r="F708" s="237" t="s">
        <v>658</v>
      </c>
      <c r="G708" s="234"/>
      <c r="H708" s="236" t="s">
        <v>19</v>
      </c>
      <c r="I708" s="238"/>
      <c r="J708" s="234"/>
      <c r="K708" s="234"/>
      <c r="L708" s="239"/>
      <c r="M708" s="240"/>
      <c r="N708" s="241"/>
      <c r="O708" s="241"/>
      <c r="P708" s="241"/>
      <c r="Q708" s="241"/>
      <c r="R708" s="241"/>
      <c r="S708" s="241"/>
      <c r="T708" s="24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3" t="s">
        <v>181</v>
      </c>
      <c r="AU708" s="243" t="s">
        <v>81</v>
      </c>
      <c r="AV708" s="13" t="s">
        <v>79</v>
      </c>
      <c r="AW708" s="13" t="s">
        <v>33</v>
      </c>
      <c r="AX708" s="13" t="s">
        <v>72</v>
      </c>
      <c r="AY708" s="243" t="s">
        <v>170</v>
      </c>
    </row>
    <row r="709" s="13" customFormat="1">
      <c r="A709" s="13"/>
      <c r="B709" s="233"/>
      <c r="C709" s="234"/>
      <c r="D709" s="235" t="s">
        <v>181</v>
      </c>
      <c r="E709" s="236" t="s">
        <v>19</v>
      </c>
      <c r="F709" s="237" t="s">
        <v>659</v>
      </c>
      <c r="G709" s="234"/>
      <c r="H709" s="236" t="s">
        <v>19</v>
      </c>
      <c r="I709" s="238"/>
      <c r="J709" s="234"/>
      <c r="K709" s="234"/>
      <c r="L709" s="239"/>
      <c r="M709" s="240"/>
      <c r="N709" s="241"/>
      <c r="O709" s="241"/>
      <c r="P709" s="241"/>
      <c r="Q709" s="241"/>
      <c r="R709" s="241"/>
      <c r="S709" s="241"/>
      <c r="T709" s="24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3" t="s">
        <v>181</v>
      </c>
      <c r="AU709" s="243" t="s">
        <v>81</v>
      </c>
      <c r="AV709" s="13" t="s">
        <v>79</v>
      </c>
      <c r="AW709" s="13" t="s">
        <v>33</v>
      </c>
      <c r="AX709" s="13" t="s">
        <v>72</v>
      </c>
      <c r="AY709" s="243" t="s">
        <v>170</v>
      </c>
    </row>
    <row r="710" s="13" customFormat="1">
      <c r="A710" s="13"/>
      <c r="B710" s="233"/>
      <c r="C710" s="234"/>
      <c r="D710" s="235" t="s">
        <v>181</v>
      </c>
      <c r="E710" s="236" t="s">
        <v>19</v>
      </c>
      <c r="F710" s="237" t="s">
        <v>660</v>
      </c>
      <c r="G710" s="234"/>
      <c r="H710" s="236" t="s">
        <v>19</v>
      </c>
      <c r="I710" s="238"/>
      <c r="J710" s="234"/>
      <c r="K710" s="234"/>
      <c r="L710" s="239"/>
      <c r="M710" s="240"/>
      <c r="N710" s="241"/>
      <c r="O710" s="241"/>
      <c r="P710" s="241"/>
      <c r="Q710" s="241"/>
      <c r="R710" s="241"/>
      <c r="S710" s="241"/>
      <c r="T710" s="24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3" t="s">
        <v>181</v>
      </c>
      <c r="AU710" s="243" t="s">
        <v>81</v>
      </c>
      <c r="AV710" s="13" t="s">
        <v>79</v>
      </c>
      <c r="AW710" s="13" t="s">
        <v>33</v>
      </c>
      <c r="AX710" s="13" t="s">
        <v>72</v>
      </c>
      <c r="AY710" s="243" t="s">
        <v>170</v>
      </c>
    </row>
    <row r="711" s="14" customFormat="1">
      <c r="A711" s="14"/>
      <c r="B711" s="244"/>
      <c r="C711" s="245"/>
      <c r="D711" s="235" t="s">
        <v>181</v>
      </c>
      <c r="E711" s="246" t="s">
        <v>19</v>
      </c>
      <c r="F711" s="247" t="s">
        <v>919</v>
      </c>
      <c r="G711" s="245"/>
      <c r="H711" s="248">
        <v>0.42099999999999999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181</v>
      </c>
      <c r="AU711" s="254" t="s">
        <v>81</v>
      </c>
      <c r="AV711" s="14" t="s">
        <v>81</v>
      </c>
      <c r="AW711" s="14" t="s">
        <v>33</v>
      </c>
      <c r="AX711" s="14" t="s">
        <v>72</v>
      </c>
      <c r="AY711" s="254" t="s">
        <v>170</v>
      </c>
    </row>
    <row r="712" s="13" customFormat="1">
      <c r="A712" s="13"/>
      <c r="B712" s="233"/>
      <c r="C712" s="234"/>
      <c r="D712" s="235" t="s">
        <v>181</v>
      </c>
      <c r="E712" s="236" t="s">
        <v>19</v>
      </c>
      <c r="F712" s="237" t="s">
        <v>661</v>
      </c>
      <c r="G712" s="234"/>
      <c r="H712" s="236" t="s">
        <v>19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181</v>
      </c>
      <c r="AU712" s="243" t="s">
        <v>81</v>
      </c>
      <c r="AV712" s="13" t="s">
        <v>79</v>
      </c>
      <c r="AW712" s="13" t="s">
        <v>33</v>
      </c>
      <c r="AX712" s="13" t="s">
        <v>72</v>
      </c>
      <c r="AY712" s="243" t="s">
        <v>170</v>
      </c>
    </row>
    <row r="713" s="13" customFormat="1">
      <c r="A713" s="13"/>
      <c r="B713" s="233"/>
      <c r="C713" s="234"/>
      <c r="D713" s="235" t="s">
        <v>181</v>
      </c>
      <c r="E713" s="236" t="s">
        <v>19</v>
      </c>
      <c r="F713" s="237" t="s">
        <v>662</v>
      </c>
      <c r="G713" s="234"/>
      <c r="H713" s="236" t="s">
        <v>19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181</v>
      </c>
      <c r="AU713" s="243" t="s">
        <v>81</v>
      </c>
      <c r="AV713" s="13" t="s">
        <v>79</v>
      </c>
      <c r="AW713" s="13" t="s">
        <v>33</v>
      </c>
      <c r="AX713" s="13" t="s">
        <v>72</v>
      </c>
      <c r="AY713" s="243" t="s">
        <v>170</v>
      </c>
    </row>
    <row r="714" s="13" customFormat="1">
      <c r="A714" s="13"/>
      <c r="B714" s="233"/>
      <c r="C714" s="234"/>
      <c r="D714" s="235" t="s">
        <v>181</v>
      </c>
      <c r="E714" s="236" t="s">
        <v>19</v>
      </c>
      <c r="F714" s="237" t="s">
        <v>659</v>
      </c>
      <c r="G714" s="234"/>
      <c r="H714" s="236" t="s">
        <v>19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3" t="s">
        <v>181</v>
      </c>
      <c r="AU714" s="243" t="s">
        <v>81</v>
      </c>
      <c r="AV714" s="13" t="s">
        <v>79</v>
      </c>
      <c r="AW714" s="13" t="s">
        <v>33</v>
      </c>
      <c r="AX714" s="13" t="s">
        <v>72</v>
      </c>
      <c r="AY714" s="243" t="s">
        <v>170</v>
      </c>
    </row>
    <row r="715" s="13" customFormat="1">
      <c r="A715" s="13"/>
      <c r="B715" s="233"/>
      <c r="C715" s="234"/>
      <c r="D715" s="235" t="s">
        <v>181</v>
      </c>
      <c r="E715" s="236" t="s">
        <v>19</v>
      </c>
      <c r="F715" s="237" t="s">
        <v>663</v>
      </c>
      <c r="G715" s="234"/>
      <c r="H715" s="236" t="s">
        <v>19</v>
      </c>
      <c r="I715" s="238"/>
      <c r="J715" s="234"/>
      <c r="K715" s="234"/>
      <c r="L715" s="239"/>
      <c r="M715" s="240"/>
      <c r="N715" s="241"/>
      <c r="O715" s="241"/>
      <c r="P715" s="241"/>
      <c r="Q715" s="241"/>
      <c r="R715" s="241"/>
      <c r="S715" s="241"/>
      <c r="T715" s="24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3" t="s">
        <v>181</v>
      </c>
      <c r="AU715" s="243" t="s">
        <v>81</v>
      </c>
      <c r="AV715" s="13" t="s">
        <v>79</v>
      </c>
      <c r="AW715" s="13" t="s">
        <v>33</v>
      </c>
      <c r="AX715" s="13" t="s">
        <v>72</v>
      </c>
      <c r="AY715" s="243" t="s">
        <v>170</v>
      </c>
    </row>
    <row r="716" s="14" customFormat="1">
      <c r="A716" s="14"/>
      <c r="B716" s="244"/>
      <c r="C716" s="245"/>
      <c r="D716" s="235" t="s">
        <v>181</v>
      </c>
      <c r="E716" s="246" t="s">
        <v>19</v>
      </c>
      <c r="F716" s="247" t="s">
        <v>920</v>
      </c>
      <c r="G716" s="245"/>
      <c r="H716" s="248">
        <v>0</v>
      </c>
      <c r="I716" s="249"/>
      <c r="J716" s="245"/>
      <c r="K716" s="245"/>
      <c r="L716" s="250"/>
      <c r="M716" s="251"/>
      <c r="N716" s="252"/>
      <c r="O716" s="252"/>
      <c r="P716" s="252"/>
      <c r="Q716" s="252"/>
      <c r="R716" s="252"/>
      <c r="S716" s="252"/>
      <c r="T716" s="25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4" t="s">
        <v>181</v>
      </c>
      <c r="AU716" s="254" t="s">
        <v>81</v>
      </c>
      <c r="AV716" s="14" t="s">
        <v>81</v>
      </c>
      <c r="AW716" s="14" t="s">
        <v>33</v>
      </c>
      <c r="AX716" s="14" t="s">
        <v>72</v>
      </c>
      <c r="AY716" s="254" t="s">
        <v>170</v>
      </c>
    </row>
    <row r="717" s="13" customFormat="1">
      <c r="A717" s="13"/>
      <c r="B717" s="233"/>
      <c r="C717" s="234"/>
      <c r="D717" s="235" t="s">
        <v>181</v>
      </c>
      <c r="E717" s="236" t="s">
        <v>19</v>
      </c>
      <c r="F717" s="237" t="s">
        <v>664</v>
      </c>
      <c r="G717" s="234"/>
      <c r="H717" s="236" t="s">
        <v>19</v>
      </c>
      <c r="I717" s="238"/>
      <c r="J717" s="234"/>
      <c r="K717" s="234"/>
      <c r="L717" s="239"/>
      <c r="M717" s="240"/>
      <c r="N717" s="241"/>
      <c r="O717" s="241"/>
      <c r="P717" s="241"/>
      <c r="Q717" s="241"/>
      <c r="R717" s="241"/>
      <c r="S717" s="241"/>
      <c r="T717" s="24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3" t="s">
        <v>181</v>
      </c>
      <c r="AU717" s="243" t="s">
        <v>81</v>
      </c>
      <c r="AV717" s="13" t="s">
        <v>79</v>
      </c>
      <c r="AW717" s="13" t="s">
        <v>33</v>
      </c>
      <c r="AX717" s="13" t="s">
        <v>72</v>
      </c>
      <c r="AY717" s="243" t="s">
        <v>170</v>
      </c>
    </row>
    <row r="718" s="15" customFormat="1">
      <c r="A718" s="15"/>
      <c r="B718" s="255"/>
      <c r="C718" s="256"/>
      <c r="D718" s="235" t="s">
        <v>181</v>
      </c>
      <c r="E718" s="257" t="s">
        <v>19</v>
      </c>
      <c r="F718" s="258" t="s">
        <v>187</v>
      </c>
      <c r="G718" s="256"/>
      <c r="H718" s="259">
        <v>0.42099999999999999</v>
      </c>
      <c r="I718" s="260"/>
      <c r="J718" s="256"/>
      <c r="K718" s="256"/>
      <c r="L718" s="261"/>
      <c r="M718" s="262"/>
      <c r="N718" s="263"/>
      <c r="O718" s="263"/>
      <c r="P718" s="263"/>
      <c r="Q718" s="263"/>
      <c r="R718" s="263"/>
      <c r="S718" s="263"/>
      <c r="T718" s="264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65" t="s">
        <v>181</v>
      </c>
      <c r="AU718" s="265" t="s">
        <v>81</v>
      </c>
      <c r="AV718" s="15" t="s">
        <v>177</v>
      </c>
      <c r="AW718" s="15" t="s">
        <v>33</v>
      </c>
      <c r="AX718" s="15" t="s">
        <v>79</v>
      </c>
      <c r="AY718" s="265" t="s">
        <v>170</v>
      </c>
    </row>
    <row r="719" s="14" customFormat="1">
      <c r="A719" s="14"/>
      <c r="B719" s="244"/>
      <c r="C719" s="245"/>
      <c r="D719" s="235" t="s">
        <v>181</v>
      </c>
      <c r="E719" s="245"/>
      <c r="F719" s="247" t="s">
        <v>921</v>
      </c>
      <c r="G719" s="245"/>
      <c r="H719" s="248">
        <v>0.46300000000000002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181</v>
      </c>
      <c r="AU719" s="254" t="s">
        <v>81</v>
      </c>
      <c r="AV719" s="14" t="s">
        <v>81</v>
      </c>
      <c r="AW719" s="14" t="s">
        <v>4</v>
      </c>
      <c r="AX719" s="14" t="s">
        <v>79</v>
      </c>
      <c r="AY719" s="254" t="s">
        <v>170</v>
      </c>
    </row>
    <row r="720" s="2" customFormat="1" ht="24.15" customHeight="1">
      <c r="A720" s="41"/>
      <c r="B720" s="42"/>
      <c r="C720" s="215" t="s">
        <v>922</v>
      </c>
      <c r="D720" s="215" t="s">
        <v>172</v>
      </c>
      <c r="E720" s="216" t="s">
        <v>923</v>
      </c>
      <c r="F720" s="217" t="s">
        <v>924</v>
      </c>
      <c r="G720" s="218" t="s">
        <v>219</v>
      </c>
      <c r="H720" s="219">
        <v>0.68200000000000005</v>
      </c>
      <c r="I720" s="220"/>
      <c r="J720" s="221">
        <f>ROUND(I720*H720,2)</f>
        <v>0</v>
      </c>
      <c r="K720" s="217" t="s">
        <v>176</v>
      </c>
      <c r="L720" s="47"/>
      <c r="M720" s="222" t="s">
        <v>19</v>
      </c>
      <c r="N720" s="223" t="s">
        <v>43</v>
      </c>
      <c r="O720" s="87"/>
      <c r="P720" s="224">
        <f>O720*H720</f>
        <v>0</v>
      </c>
      <c r="Q720" s="224">
        <v>0</v>
      </c>
      <c r="R720" s="224">
        <f>Q720*H720</f>
        <v>0</v>
      </c>
      <c r="S720" s="224">
        <v>0</v>
      </c>
      <c r="T720" s="225">
        <f>S720*H720</f>
        <v>0</v>
      </c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R720" s="226" t="s">
        <v>188</v>
      </c>
      <c r="AT720" s="226" t="s">
        <v>172</v>
      </c>
      <c r="AU720" s="226" t="s">
        <v>81</v>
      </c>
      <c r="AY720" s="20" t="s">
        <v>170</v>
      </c>
      <c r="BE720" s="227">
        <f>IF(N720="základní",J720,0)</f>
        <v>0</v>
      </c>
      <c r="BF720" s="227">
        <f>IF(N720="snížená",J720,0)</f>
        <v>0</v>
      </c>
      <c r="BG720" s="227">
        <f>IF(N720="zákl. přenesená",J720,0)</f>
        <v>0</v>
      </c>
      <c r="BH720" s="227">
        <f>IF(N720="sníž. přenesená",J720,0)</f>
        <v>0</v>
      </c>
      <c r="BI720" s="227">
        <f>IF(N720="nulová",J720,0)</f>
        <v>0</v>
      </c>
      <c r="BJ720" s="20" t="s">
        <v>79</v>
      </c>
      <c r="BK720" s="227">
        <f>ROUND(I720*H720,2)</f>
        <v>0</v>
      </c>
      <c r="BL720" s="20" t="s">
        <v>188</v>
      </c>
      <c r="BM720" s="226" t="s">
        <v>925</v>
      </c>
    </row>
    <row r="721" s="2" customFormat="1">
      <c r="A721" s="41"/>
      <c r="B721" s="42"/>
      <c r="C721" s="43"/>
      <c r="D721" s="228" t="s">
        <v>179</v>
      </c>
      <c r="E721" s="43"/>
      <c r="F721" s="229" t="s">
        <v>926</v>
      </c>
      <c r="G721" s="43"/>
      <c r="H721" s="43"/>
      <c r="I721" s="230"/>
      <c r="J721" s="43"/>
      <c r="K721" s="43"/>
      <c r="L721" s="47"/>
      <c r="M721" s="231"/>
      <c r="N721" s="232"/>
      <c r="O721" s="87"/>
      <c r="P721" s="87"/>
      <c r="Q721" s="87"/>
      <c r="R721" s="87"/>
      <c r="S721" s="87"/>
      <c r="T721" s="88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20" t="s">
        <v>179</v>
      </c>
      <c r="AU721" s="20" t="s">
        <v>81</v>
      </c>
    </row>
    <row r="722" s="2" customFormat="1" ht="16.5" customHeight="1">
      <c r="A722" s="41"/>
      <c r="B722" s="42"/>
      <c r="C722" s="215" t="s">
        <v>927</v>
      </c>
      <c r="D722" s="215" t="s">
        <v>172</v>
      </c>
      <c r="E722" s="216" t="s">
        <v>928</v>
      </c>
      <c r="F722" s="217" t="s">
        <v>929</v>
      </c>
      <c r="G722" s="218" t="s">
        <v>299</v>
      </c>
      <c r="H722" s="219">
        <v>1</v>
      </c>
      <c r="I722" s="220"/>
      <c r="J722" s="221">
        <f>ROUND(I722*H722,2)</f>
        <v>0</v>
      </c>
      <c r="K722" s="217" t="s">
        <v>19</v>
      </c>
      <c r="L722" s="47"/>
      <c r="M722" s="222" t="s">
        <v>19</v>
      </c>
      <c r="N722" s="223" t="s">
        <v>43</v>
      </c>
      <c r="O722" s="87"/>
      <c r="P722" s="224">
        <f>O722*H722</f>
        <v>0</v>
      </c>
      <c r="Q722" s="224">
        <v>0.14999999999999999</v>
      </c>
      <c r="R722" s="224">
        <f>Q722*H722</f>
        <v>0.14999999999999999</v>
      </c>
      <c r="S722" s="224">
        <v>0</v>
      </c>
      <c r="T722" s="225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26" t="s">
        <v>188</v>
      </c>
      <c r="AT722" s="226" t="s">
        <v>172</v>
      </c>
      <c r="AU722" s="226" t="s">
        <v>81</v>
      </c>
      <c r="AY722" s="20" t="s">
        <v>170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20" t="s">
        <v>79</v>
      </c>
      <c r="BK722" s="227">
        <f>ROUND(I722*H722,2)</f>
        <v>0</v>
      </c>
      <c r="BL722" s="20" t="s">
        <v>188</v>
      </c>
      <c r="BM722" s="226" t="s">
        <v>930</v>
      </c>
    </row>
    <row r="723" s="13" customFormat="1">
      <c r="A723" s="13"/>
      <c r="B723" s="233"/>
      <c r="C723" s="234"/>
      <c r="D723" s="235" t="s">
        <v>181</v>
      </c>
      <c r="E723" s="236" t="s">
        <v>19</v>
      </c>
      <c r="F723" s="237" t="s">
        <v>931</v>
      </c>
      <c r="G723" s="234"/>
      <c r="H723" s="236" t="s">
        <v>19</v>
      </c>
      <c r="I723" s="238"/>
      <c r="J723" s="234"/>
      <c r="K723" s="234"/>
      <c r="L723" s="239"/>
      <c r="M723" s="240"/>
      <c r="N723" s="241"/>
      <c r="O723" s="241"/>
      <c r="P723" s="241"/>
      <c r="Q723" s="241"/>
      <c r="R723" s="241"/>
      <c r="S723" s="241"/>
      <c r="T723" s="24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3" t="s">
        <v>181</v>
      </c>
      <c r="AU723" s="243" t="s">
        <v>81</v>
      </c>
      <c r="AV723" s="13" t="s">
        <v>79</v>
      </c>
      <c r="AW723" s="13" t="s">
        <v>33</v>
      </c>
      <c r="AX723" s="13" t="s">
        <v>72</v>
      </c>
      <c r="AY723" s="243" t="s">
        <v>170</v>
      </c>
    </row>
    <row r="724" s="13" customFormat="1">
      <c r="A724" s="13"/>
      <c r="B724" s="233"/>
      <c r="C724" s="234"/>
      <c r="D724" s="235" t="s">
        <v>181</v>
      </c>
      <c r="E724" s="236" t="s">
        <v>19</v>
      </c>
      <c r="F724" s="237" t="s">
        <v>237</v>
      </c>
      <c r="G724" s="234"/>
      <c r="H724" s="236" t="s">
        <v>19</v>
      </c>
      <c r="I724" s="238"/>
      <c r="J724" s="234"/>
      <c r="K724" s="234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181</v>
      </c>
      <c r="AU724" s="243" t="s">
        <v>81</v>
      </c>
      <c r="AV724" s="13" t="s">
        <v>79</v>
      </c>
      <c r="AW724" s="13" t="s">
        <v>33</v>
      </c>
      <c r="AX724" s="13" t="s">
        <v>72</v>
      </c>
      <c r="AY724" s="243" t="s">
        <v>170</v>
      </c>
    </row>
    <row r="725" s="13" customFormat="1">
      <c r="A725" s="13"/>
      <c r="B725" s="233"/>
      <c r="C725" s="234"/>
      <c r="D725" s="235" t="s">
        <v>181</v>
      </c>
      <c r="E725" s="236" t="s">
        <v>19</v>
      </c>
      <c r="F725" s="237" t="s">
        <v>932</v>
      </c>
      <c r="G725" s="234"/>
      <c r="H725" s="236" t="s">
        <v>19</v>
      </c>
      <c r="I725" s="238"/>
      <c r="J725" s="234"/>
      <c r="K725" s="234"/>
      <c r="L725" s="239"/>
      <c r="M725" s="240"/>
      <c r="N725" s="241"/>
      <c r="O725" s="241"/>
      <c r="P725" s="241"/>
      <c r="Q725" s="241"/>
      <c r="R725" s="241"/>
      <c r="S725" s="241"/>
      <c r="T725" s="24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3" t="s">
        <v>181</v>
      </c>
      <c r="AU725" s="243" t="s">
        <v>81</v>
      </c>
      <c r="AV725" s="13" t="s">
        <v>79</v>
      </c>
      <c r="AW725" s="13" t="s">
        <v>33</v>
      </c>
      <c r="AX725" s="13" t="s">
        <v>72</v>
      </c>
      <c r="AY725" s="243" t="s">
        <v>170</v>
      </c>
    </row>
    <row r="726" s="14" customFormat="1">
      <c r="A726" s="14"/>
      <c r="B726" s="244"/>
      <c r="C726" s="245"/>
      <c r="D726" s="235" t="s">
        <v>181</v>
      </c>
      <c r="E726" s="246" t="s">
        <v>19</v>
      </c>
      <c r="F726" s="247" t="s">
        <v>79</v>
      </c>
      <c r="G726" s="245"/>
      <c r="H726" s="248">
        <v>1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181</v>
      </c>
      <c r="AU726" s="254" t="s">
        <v>81</v>
      </c>
      <c r="AV726" s="14" t="s">
        <v>81</v>
      </c>
      <c r="AW726" s="14" t="s">
        <v>33</v>
      </c>
      <c r="AX726" s="14" t="s">
        <v>72</v>
      </c>
      <c r="AY726" s="254" t="s">
        <v>170</v>
      </c>
    </row>
    <row r="727" s="15" customFormat="1">
      <c r="A727" s="15"/>
      <c r="B727" s="255"/>
      <c r="C727" s="256"/>
      <c r="D727" s="235" t="s">
        <v>181</v>
      </c>
      <c r="E727" s="257" t="s">
        <v>19</v>
      </c>
      <c r="F727" s="258" t="s">
        <v>187</v>
      </c>
      <c r="G727" s="256"/>
      <c r="H727" s="259">
        <v>1</v>
      </c>
      <c r="I727" s="260"/>
      <c r="J727" s="256"/>
      <c r="K727" s="256"/>
      <c r="L727" s="261"/>
      <c r="M727" s="262"/>
      <c r="N727" s="263"/>
      <c r="O727" s="263"/>
      <c r="P727" s="263"/>
      <c r="Q727" s="263"/>
      <c r="R727" s="263"/>
      <c r="S727" s="263"/>
      <c r="T727" s="264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65" t="s">
        <v>181</v>
      </c>
      <c r="AU727" s="265" t="s">
        <v>81</v>
      </c>
      <c r="AV727" s="15" t="s">
        <v>177</v>
      </c>
      <c r="AW727" s="15" t="s">
        <v>33</v>
      </c>
      <c r="AX727" s="15" t="s">
        <v>79</v>
      </c>
      <c r="AY727" s="265" t="s">
        <v>170</v>
      </c>
    </row>
    <row r="728" s="12" customFormat="1" ht="22.8" customHeight="1">
      <c r="A728" s="12"/>
      <c r="B728" s="199"/>
      <c r="C728" s="200"/>
      <c r="D728" s="201" t="s">
        <v>71</v>
      </c>
      <c r="E728" s="213" t="s">
        <v>466</v>
      </c>
      <c r="F728" s="213" t="s">
        <v>467</v>
      </c>
      <c r="G728" s="200"/>
      <c r="H728" s="200"/>
      <c r="I728" s="203"/>
      <c r="J728" s="214">
        <f>BK728</f>
        <v>0</v>
      </c>
      <c r="K728" s="200"/>
      <c r="L728" s="205"/>
      <c r="M728" s="206"/>
      <c r="N728" s="207"/>
      <c r="O728" s="207"/>
      <c r="P728" s="208">
        <f>SUM(P729:P791)</f>
        <v>0</v>
      </c>
      <c r="Q728" s="207"/>
      <c r="R728" s="208">
        <f>SUM(R729:R791)</f>
        <v>8.0702223999999987</v>
      </c>
      <c r="S728" s="207"/>
      <c r="T728" s="209">
        <f>SUM(T729:T791)</f>
        <v>0</v>
      </c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R728" s="210" t="s">
        <v>81</v>
      </c>
      <c r="AT728" s="211" t="s">
        <v>71</v>
      </c>
      <c r="AU728" s="211" t="s">
        <v>79</v>
      </c>
      <c r="AY728" s="210" t="s">
        <v>170</v>
      </c>
      <c r="BK728" s="212">
        <f>SUM(BK729:BK791)</f>
        <v>0</v>
      </c>
    </row>
    <row r="729" s="2" customFormat="1" ht="24.15" customHeight="1">
      <c r="A729" s="41"/>
      <c r="B729" s="42"/>
      <c r="C729" s="215" t="s">
        <v>933</v>
      </c>
      <c r="D729" s="215" t="s">
        <v>172</v>
      </c>
      <c r="E729" s="216" t="s">
        <v>934</v>
      </c>
      <c r="F729" s="217" t="s">
        <v>935</v>
      </c>
      <c r="G729" s="218" t="s">
        <v>288</v>
      </c>
      <c r="H729" s="219">
        <v>2.7999999999999998</v>
      </c>
      <c r="I729" s="220"/>
      <c r="J729" s="221">
        <f>ROUND(I729*H729,2)</f>
        <v>0</v>
      </c>
      <c r="K729" s="217" t="s">
        <v>176</v>
      </c>
      <c r="L729" s="47"/>
      <c r="M729" s="222" t="s">
        <v>19</v>
      </c>
      <c r="N729" s="223" t="s">
        <v>43</v>
      </c>
      <c r="O729" s="87"/>
      <c r="P729" s="224">
        <f>O729*H729</f>
        <v>0</v>
      </c>
      <c r="Q729" s="224">
        <v>0.0077999999999999996</v>
      </c>
      <c r="R729" s="224">
        <f>Q729*H729</f>
        <v>0.021839999999999998</v>
      </c>
      <c r="S729" s="224">
        <v>0</v>
      </c>
      <c r="T729" s="225">
        <f>S729*H729</f>
        <v>0</v>
      </c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R729" s="226" t="s">
        <v>188</v>
      </c>
      <c r="AT729" s="226" t="s">
        <v>172</v>
      </c>
      <c r="AU729" s="226" t="s">
        <v>81</v>
      </c>
      <c r="AY729" s="20" t="s">
        <v>170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20" t="s">
        <v>79</v>
      </c>
      <c r="BK729" s="227">
        <f>ROUND(I729*H729,2)</f>
        <v>0</v>
      </c>
      <c r="BL729" s="20" t="s">
        <v>188</v>
      </c>
      <c r="BM729" s="226" t="s">
        <v>936</v>
      </c>
    </row>
    <row r="730" s="2" customFormat="1">
      <c r="A730" s="41"/>
      <c r="B730" s="42"/>
      <c r="C730" s="43"/>
      <c r="D730" s="228" t="s">
        <v>179</v>
      </c>
      <c r="E730" s="43"/>
      <c r="F730" s="229" t="s">
        <v>937</v>
      </c>
      <c r="G730" s="43"/>
      <c r="H730" s="43"/>
      <c r="I730" s="230"/>
      <c r="J730" s="43"/>
      <c r="K730" s="43"/>
      <c r="L730" s="47"/>
      <c r="M730" s="231"/>
      <c r="N730" s="232"/>
      <c r="O730" s="87"/>
      <c r="P730" s="87"/>
      <c r="Q730" s="87"/>
      <c r="R730" s="87"/>
      <c r="S730" s="87"/>
      <c r="T730" s="88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T730" s="20" t="s">
        <v>179</v>
      </c>
      <c r="AU730" s="20" t="s">
        <v>81</v>
      </c>
    </row>
    <row r="731" s="13" customFormat="1">
      <c r="A731" s="13"/>
      <c r="B731" s="233"/>
      <c r="C731" s="234"/>
      <c r="D731" s="235" t="s">
        <v>181</v>
      </c>
      <c r="E731" s="236" t="s">
        <v>19</v>
      </c>
      <c r="F731" s="237" t="s">
        <v>938</v>
      </c>
      <c r="G731" s="234"/>
      <c r="H731" s="236" t="s">
        <v>19</v>
      </c>
      <c r="I731" s="238"/>
      <c r="J731" s="234"/>
      <c r="K731" s="234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181</v>
      </c>
      <c r="AU731" s="243" t="s">
        <v>81</v>
      </c>
      <c r="AV731" s="13" t="s">
        <v>79</v>
      </c>
      <c r="AW731" s="13" t="s">
        <v>33</v>
      </c>
      <c r="AX731" s="13" t="s">
        <v>72</v>
      </c>
      <c r="AY731" s="243" t="s">
        <v>170</v>
      </c>
    </row>
    <row r="732" s="13" customFormat="1">
      <c r="A732" s="13"/>
      <c r="B732" s="233"/>
      <c r="C732" s="234"/>
      <c r="D732" s="235" t="s">
        <v>181</v>
      </c>
      <c r="E732" s="236" t="s">
        <v>19</v>
      </c>
      <c r="F732" s="237" t="s">
        <v>939</v>
      </c>
      <c r="G732" s="234"/>
      <c r="H732" s="236" t="s">
        <v>19</v>
      </c>
      <c r="I732" s="238"/>
      <c r="J732" s="234"/>
      <c r="K732" s="234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181</v>
      </c>
      <c r="AU732" s="243" t="s">
        <v>81</v>
      </c>
      <c r="AV732" s="13" t="s">
        <v>79</v>
      </c>
      <c r="AW732" s="13" t="s">
        <v>33</v>
      </c>
      <c r="AX732" s="13" t="s">
        <v>72</v>
      </c>
      <c r="AY732" s="243" t="s">
        <v>170</v>
      </c>
    </row>
    <row r="733" s="13" customFormat="1">
      <c r="A733" s="13"/>
      <c r="B733" s="233"/>
      <c r="C733" s="234"/>
      <c r="D733" s="235" t="s">
        <v>181</v>
      </c>
      <c r="E733" s="236" t="s">
        <v>19</v>
      </c>
      <c r="F733" s="237" t="s">
        <v>940</v>
      </c>
      <c r="G733" s="234"/>
      <c r="H733" s="236" t="s">
        <v>19</v>
      </c>
      <c r="I733" s="238"/>
      <c r="J733" s="234"/>
      <c r="K733" s="234"/>
      <c r="L733" s="239"/>
      <c r="M733" s="240"/>
      <c r="N733" s="241"/>
      <c r="O733" s="241"/>
      <c r="P733" s="241"/>
      <c r="Q733" s="241"/>
      <c r="R733" s="241"/>
      <c r="S733" s="241"/>
      <c r="T733" s="24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3" t="s">
        <v>181</v>
      </c>
      <c r="AU733" s="243" t="s">
        <v>81</v>
      </c>
      <c r="AV733" s="13" t="s">
        <v>79</v>
      </c>
      <c r="AW733" s="13" t="s">
        <v>33</v>
      </c>
      <c r="AX733" s="13" t="s">
        <v>72</v>
      </c>
      <c r="AY733" s="243" t="s">
        <v>170</v>
      </c>
    </row>
    <row r="734" s="14" customFormat="1">
      <c r="A734" s="14"/>
      <c r="B734" s="244"/>
      <c r="C734" s="245"/>
      <c r="D734" s="235" t="s">
        <v>181</v>
      </c>
      <c r="E734" s="246" t="s">
        <v>19</v>
      </c>
      <c r="F734" s="247" t="s">
        <v>941</v>
      </c>
      <c r="G734" s="245"/>
      <c r="H734" s="248">
        <v>2.7999999999999998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181</v>
      </c>
      <c r="AU734" s="254" t="s">
        <v>81</v>
      </c>
      <c r="AV734" s="14" t="s">
        <v>81</v>
      </c>
      <c r="AW734" s="14" t="s">
        <v>33</v>
      </c>
      <c r="AX734" s="14" t="s">
        <v>72</v>
      </c>
      <c r="AY734" s="254" t="s">
        <v>170</v>
      </c>
    </row>
    <row r="735" s="13" customFormat="1">
      <c r="A735" s="13"/>
      <c r="B735" s="233"/>
      <c r="C735" s="234"/>
      <c r="D735" s="235" t="s">
        <v>181</v>
      </c>
      <c r="E735" s="236" t="s">
        <v>19</v>
      </c>
      <c r="F735" s="237" t="s">
        <v>942</v>
      </c>
      <c r="G735" s="234"/>
      <c r="H735" s="236" t="s">
        <v>19</v>
      </c>
      <c r="I735" s="238"/>
      <c r="J735" s="234"/>
      <c r="K735" s="234"/>
      <c r="L735" s="239"/>
      <c r="M735" s="240"/>
      <c r="N735" s="241"/>
      <c r="O735" s="241"/>
      <c r="P735" s="241"/>
      <c r="Q735" s="241"/>
      <c r="R735" s="241"/>
      <c r="S735" s="241"/>
      <c r="T735" s="24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3" t="s">
        <v>181</v>
      </c>
      <c r="AU735" s="243" t="s">
        <v>81</v>
      </c>
      <c r="AV735" s="13" t="s">
        <v>79</v>
      </c>
      <c r="AW735" s="13" t="s">
        <v>33</v>
      </c>
      <c r="AX735" s="13" t="s">
        <v>72</v>
      </c>
      <c r="AY735" s="243" t="s">
        <v>170</v>
      </c>
    </row>
    <row r="736" s="15" customFormat="1">
      <c r="A736" s="15"/>
      <c r="B736" s="255"/>
      <c r="C736" s="256"/>
      <c r="D736" s="235" t="s">
        <v>181</v>
      </c>
      <c r="E736" s="257" t="s">
        <v>19</v>
      </c>
      <c r="F736" s="258" t="s">
        <v>187</v>
      </c>
      <c r="G736" s="256"/>
      <c r="H736" s="259">
        <v>2.7999999999999998</v>
      </c>
      <c r="I736" s="260"/>
      <c r="J736" s="256"/>
      <c r="K736" s="256"/>
      <c r="L736" s="261"/>
      <c r="M736" s="262"/>
      <c r="N736" s="263"/>
      <c r="O736" s="263"/>
      <c r="P736" s="263"/>
      <c r="Q736" s="263"/>
      <c r="R736" s="263"/>
      <c r="S736" s="263"/>
      <c r="T736" s="264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5" t="s">
        <v>181</v>
      </c>
      <c r="AU736" s="265" t="s">
        <v>81</v>
      </c>
      <c r="AV736" s="15" t="s">
        <v>177</v>
      </c>
      <c r="AW736" s="15" t="s">
        <v>33</v>
      </c>
      <c r="AX736" s="15" t="s">
        <v>79</v>
      </c>
      <c r="AY736" s="265" t="s">
        <v>170</v>
      </c>
    </row>
    <row r="737" s="2" customFormat="1" ht="16.5" customHeight="1">
      <c r="A737" s="41"/>
      <c r="B737" s="42"/>
      <c r="C737" s="281" t="s">
        <v>682</v>
      </c>
      <c r="D737" s="281" t="s">
        <v>559</v>
      </c>
      <c r="E737" s="282" t="s">
        <v>943</v>
      </c>
      <c r="F737" s="283" t="s">
        <v>944</v>
      </c>
      <c r="G737" s="284" t="s">
        <v>233</v>
      </c>
      <c r="H737" s="285">
        <v>0.38600000000000001</v>
      </c>
      <c r="I737" s="286"/>
      <c r="J737" s="287">
        <f>ROUND(I737*H737,2)</f>
        <v>0</v>
      </c>
      <c r="K737" s="283" t="s">
        <v>19</v>
      </c>
      <c r="L737" s="288"/>
      <c r="M737" s="289" t="s">
        <v>19</v>
      </c>
      <c r="N737" s="290" t="s">
        <v>43</v>
      </c>
      <c r="O737" s="87"/>
      <c r="P737" s="224">
        <f>O737*H737</f>
        <v>0</v>
      </c>
      <c r="Q737" s="224">
        <v>0.081000000000000003</v>
      </c>
      <c r="R737" s="224">
        <f>Q737*H737</f>
        <v>0.031266000000000002</v>
      </c>
      <c r="S737" s="224">
        <v>0</v>
      </c>
      <c r="T737" s="225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26" t="s">
        <v>428</v>
      </c>
      <c r="AT737" s="226" t="s">
        <v>559</v>
      </c>
      <c r="AU737" s="226" t="s">
        <v>81</v>
      </c>
      <c r="AY737" s="20" t="s">
        <v>170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20" t="s">
        <v>79</v>
      </c>
      <c r="BK737" s="227">
        <f>ROUND(I737*H737,2)</f>
        <v>0</v>
      </c>
      <c r="BL737" s="20" t="s">
        <v>188</v>
      </c>
      <c r="BM737" s="226" t="s">
        <v>945</v>
      </c>
    </row>
    <row r="738" s="13" customFormat="1">
      <c r="A738" s="13"/>
      <c r="B738" s="233"/>
      <c r="C738" s="234"/>
      <c r="D738" s="235" t="s">
        <v>181</v>
      </c>
      <c r="E738" s="236" t="s">
        <v>19</v>
      </c>
      <c r="F738" s="237" t="s">
        <v>938</v>
      </c>
      <c r="G738" s="234"/>
      <c r="H738" s="236" t="s">
        <v>19</v>
      </c>
      <c r="I738" s="238"/>
      <c r="J738" s="234"/>
      <c r="K738" s="234"/>
      <c r="L738" s="239"/>
      <c r="M738" s="240"/>
      <c r="N738" s="241"/>
      <c r="O738" s="241"/>
      <c r="P738" s="241"/>
      <c r="Q738" s="241"/>
      <c r="R738" s="241"/>
      <c r="S738" s="241"/>
      <c r="T738" s="24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3" t="s">
        <v>181</v>
      </c>
      <c r="AU738" s="243" t="s">
        <v>81</v>
      </c>
      <c r="AV738" s="13" t="s">
        <v>79</v>
      </c>
      <c r="AW738" s="13" t="s">
        <v>33</v>
      </c>
      <c r="AX738" s="13" t="s">
        <v>72</v>
      </c>
      <c r="AY738" s="243" t="s">
        <v>170</v>
      </c>
    </row>
    <row r="739" s="13" customFormat="1">
      <c r="A739" s="13"/>
      <c r="B739" s="233"/>
      <c r="C739" s="234"/>
      <c r="D739" s="235" t="s">
        <v>181</v>
      </c>
      <c r="E739" s="236" t="s">
        <v>19</v>
      </c>
      <c r="F739" s="237" t="s">
        <v>939</v>
      </c>
      <c r="G739" s="234"/>
      <c r="H739" s="236" t="s">
        <v>19</v>
      </c>
      <c r="I739" s="238"/>
      <c r="J739" s="234"/>
      <c r="K739" s="234"/>
      <c r="L739" s="239"/>
      <c r="M739" s="240"/>
      <c r="N739" s="241"/>
      <c r="O739" s="241"/>
      <c r="P739" s="241"/>
      <c r="Q739" s="241"/>
      <c r="R739" s="241"/>
      <c r="S739" s="241"/>
      <c r="T739" s="24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3" t="s">
        <v>181</v>
      </c>
      <c r="AU739" s="243" t="s">
        <v>81</v>
      </c>
      <c r="AV739" s="13" t="s">
        <v>79</v>
      </c>
      <c r="AW739" s="13" t="s">
        <v>33</v>
      </c>
      <c r="AX739" s="13" t="s">
        <v>72</v>
      </c>
      <c r="AY739" s="243" t="s">
        <v>170</v>
      </c>
    </row>
    <row r="740" s="13" customFormat="1">
      <c r="A740" s="13"/>
      <c r="B740" s="233"/>
      <c r="C740" s="234"/>
      <c r="D740" s="235" t="s">
        <v>181</v>
      </c>
      <c r="E740" s="236" t="s">
        <v>19</v>
      </c>
      <c r="F740" s="237" t="s">
        <v>940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181</v>
      </c>
      <c r="AU740" s="243" t="s">
        <v>81</v>
      </c>
      <c r="AV740" s="13" t="s">
        <v>79</v>
      </c>
      <c r="AW740" s="13" t="s">
        <v>33</v>
      </c>
      <c r="AX740" s="13" t="s">
        <v>72</v>
      </c>
      <c r="AY740" s="243" t="s">
        <v>170</v>
      </c>
    </row>
    <row r="741" s="14" customFormat="1">
      <c r="A741" s="14"/>
      <c r="B741" s="244"/>
      <c r="C741" s="245"/>
      <c r="D741" s="235" t="s">
        <v>181</v>
      </c>
      <c r="E741" s="246" t="s">
        <v>19</v>
      </c>
      <c r="F741" s="247" t="s">
        <v>946</v>
      </c>
      <c r="G741" s="245"/>
      <c r="H741" s="248">
        <v>0.33600000000000002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181</v>
      </c>
      <c r="AU741" s="254" t="s">
        <v>81</v>
      </c>
      <c r="AV741" s="14" t="s">
        <v>81</v>
      </c>
      <c r="AW741" s="14" t="s">
        <v>33</v>
      </c>
      <c r="AX741" s="14" t="s">
        <v>72</v>
      </c>
      <c r="AY741" s="254" t="s">
        <v>170</v>
      </c>
    </row>
    <row r="742" s="13" customFormat="1">
      <c r="A742" s="13"/>
      <c r="B742" s="233"/>
      <c r="C742" s="234"/>
      <c r="D742" s="235" t="s">
        <v>181</v>
      </c>
      <c r="E742" s="236" t="s">
        <v>19</v>
      </c>
      <c r="F742" s="237" t="s">
        <v>942</v>
      </c>
      <c r="G742" s="234"/>
      <c r="H742" s="236" t="s">
        <v>19</v>
      </c>
      <c r="I742" s="238"/>
      <c r="J742" s="234"/>
      <c r="K742" s="234"/>
      <c r="L742" s="239"/>
      <c r="M742" s="240"/>
      <c r="N742" s="241"/>
      <c r="O742" s="241"/>
      <c r="P742" s="241"/>
      <c r="Q742" s="241"/>
      <c r="R742" s="241"/>
      <c r="S742" s="241"/>
      <c r="T742" s="24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3" t="s">
        <v>181</v>
      </c>
      <c r="AU742" s="243" t="s">
        <v>81</v>
      </c>
      <c r="AV742" s="13" t="s">
        <v>79</v>
      </c>
      <c r="AW742" s="13" t="s">
        <v>33</v>
      </c>
      <c r="AX742" s="13" t="s">
        <v>72</v>
      </c>
      <c r="AY742" s="243" t="s">
        <v>170</v>
      </c>
    </row>
    <row r="743" s="15" customFormat="1">
      <c r="A743" s="15"/>
      <c r="B743" s="255"/>
      <c r="C743" s="256"/>
      <c r="D743" s="235" t="s">
        <v>181</v>
      </c>
      <c r="E743" s="257" t="s">
        <v>19</v>
      </c>
      <c r="F743" s="258" t="s">
        <v>187</v>
      </c>
      <c r="G743" s="256"/>
      <c r="H743" s="259">
        <v>0.33600000000000002</v>
      </c>
      <c r="I743" s="260"/>
      <c r="J743" s="256"/>
      <c r="K743" s="256"/>
      <c r="L743" s="261"/>
      <c r="M743" s="262"/>
      <c r="N743" s="263"/>
      <c r="O743" s="263"/>
      <c r="P743" s="263"/>
      <c r="Q743" s="263"/>
      <c r="R743" s="263"/>
      <c r="S743" s="263"/>
      <c r="T743" s="264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65" t="s">
        <v>181</v>
      </c>
      <c r="AU743" s="265" t="s">
        <v>81</v>
      </c>
      <c r="AV743" s="15" t="s">
        <v>177</v>
      </c>
      <c r="AW743" s="15" t="s">
        <v>33</v>
      </c>
      <c r="AX743" s="15" t="s">
        <v>79</v>
      </c>
      <c r="AY743" s="265" t="s">
        <v>170</v>
      </c>
    </row>
    <row r="744" s="14" customFormat="1">
      <c r="A744" s="14"/>
      <c r="B744" s="244"/>
      <c r="C744" s="245"/>
      <c r="D744" s="235" t="s">
        <v>181</v>
      </c>
      <c r="E744" s="245"/>
      <c r="F744" s="247" t="s">
        <v>947</v>
      </c>
      <c r="G744" s="245"/>
      <c r="H744" s="248">
        <v>0.38600000000000001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181</v>
      </c>
      <c r="AU744" s="254" t="s">
        <v>81</v>
      </c>
      <c r="AV744" s="14" t="s">
        <v>81</v>
      </c>
      <c r="AW744" s="14" t="s">
        <v>4</v>
      </c>
      <c r="AX744" s="14" t="s">
        <v>79</v>
      </c>
      <c r="AY744" s="254" t="s">
        <v>170</v>
      </c>
    </row>
    <row r="745" s="2" customFormat="1" ht="24.15" customHeight="1">
      <c r="A745" s="41"/>
      <c r="B745" s="42"/>
      <c r="C745" s="215" t="s">
        <v>721</v>
      </c>
      <c r="D745" s="215" t="s">
        <v>172</v>
      </c>
      <c r="E745" s="216" t="s">
        <v>948</v>
      </c>
      <c r="F745" s="217" t="s">
        <v>949</v>
      </c>
      <c r="G745" s="218" t="s">
        <v>288</v>
      </c>
      <c r="H745" s="219">
        <v>2.7999999999999998</v>
      </c>
      <c r="I745" s="220"/>
      <c r="J745" s="221">
        <f>ROUND(I745*H745,2)</f>
        <v>0</v>
      </c>
      <c r="K745" s="217" t="s">
        <v>176</v>
      </c>
      <c r="L745" s="47"/>
      <c r="M745" s="222" t="s">
        <v>19</v>
      </c>
      <c r="N745" s="223" t="s">
        <v>43</v>
      </c>
      <c r="O745" s="87"/>
      <c r="P745" s="224">
        <f>O745*H745</f>
        <v>0</v>
      </c>
      <c r="Q745" s="224">
        <v>0.0038</v>
      </c>
      <c r="R745" s="224">
        <f>Q745*H745</f>
        <v>0.01064</v>
      </c>
      <c r="S745" s="224">
        <v>0</v>
      </c>
      <c r="T745" s="225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26" t="s">
        <v>188</v>
      </c>
      <c r="AT745" s="226" t="s">
        <v>172</v>
      </c>
      <c r="AU745" s="226" t="s">
        <v>81</v>
      </c>
      <c r="AY745" s="20" t="s">
        <v>170</v>
      </c>
      <c r="BE745" s="227">
        <f>IF(N745="základní",J745,0)</f>
        <v>0</v>
      </c>
      <c r="BF745" s="227">
        <f>IF(N745="snížená",J745,0)</f>
        <v>0</v>
      </c>
      <c r="BG745" s="227">
        <f>IF(N745="zákl. přenesená",J745,0)</f>
        <v>0</v>
      </c>
      <c r="BH745" s="227">
        <f>IF(N745="sníž. přenesená",J745,0)</f>
        <v>0</v>
      </c>
      <c r="BI745" s="227">
        <f>IF(N745="nulová",J745,0)</f>
        <v>0</v>
      </c>
      <c r="BJ745" s="20" t="s">
        <v>79</v>
      </c>
      <c r="BK745" s="227">
        <f>ROUND(I745*H745,2)</f>
        <v>0</v>
      </c>
      <c r="BL745" s="20" t="s">
        <v>188</v>
      </c>
      <c r="BM745" s="226" t="s">
        <v>950</v>
      </c>
    </row>
    <row r="746" s="2" customFormat="1">
      <c r="A746" s="41"/>
      <c r="B746" s="42"/>
      <c r="C746" s="43"/>
      <c r="D746" s="228" t="s">
        <v>179</v>
      </c>
      <c r="E746" s="43"/>
      <c r="F746" s="229" t="s">
        <v>951</v>
      </c>
      <c r="G746" s="43"/>
      <c r="H746" s="43"/>
      <c r="I746" s="230"/>
      <c r="J746" s="43"/>
      <c r="K746" s="43"/>
      <c r="L746" s="47"/>
      <c r="M746" s="231"/>
      <c r="N746" s="232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179</v>
      </c>
      <c r="AU746" s="20" t="s">
        <v>81</v>
      </c>
    </row>
    <row r="747" s="13" customFormat="1">
      <c r="A747" s="13"/>
      <c r="B747" s="233"/>
      <c r="C747" s="234"/>
      <c r="D747" s="235" t="s">
        <v>181</v>
      </c>
      <c r="E747" s="236" t="s">
        <v>19</v>
      </c>
      <c r="F747" s="237" t="s">
        <v>952</v>
      </c>
      <c r="G747" s="234"/>
      <c r="H747" s="236" t="s">
        <v>19</v>
      </c>
      <c r="I747" s="238"/>
      <c r="J747" s="234"/>
      <c r="K747" s="234"/>
      <c r="L747" s="239"/>
      <c r="M747" s="240"/>
      <c r="N747" s="241"/>
      <c r="O747" s="241"/>
      <c r="P747" s="241"/>
      <c r="Q747" s="241"/>
      <c r="R747" s="241"/>
      <c r="S747" s="241"/>
      <c r="T747" s="24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3" t="s">
        <v>181</v>
      </c>
      <c r="AU747" s="243" t="s">
        <v>81</v>
      </c>
      <c r="AV747" s="13" t="s">
        <v>79</v>
      </c>
      <c r="AW747" s="13" t="s">
        <v>33</v>
      </c>
      <c r="AX747" s="13" t="s">
        <v>72</v>
      </c>
      <c r="AY747" s="243" t="s">
        <v>170</v>
      </c>
    </row>
    <row r="748" s="13" customFormat="1">
      <c r="A748" s="13"/>
      <c r="B748" s="233"/>
      <c r="C748" s="234"/>
      <c r="D748" s="235" t="s">
        <v>181</v>
      </c>
      <c r="E748" s="236" t="s">
        <v>19</v>
      </c>
      <c r="F748" s="237" t="s">
        <v>939</v>
      </c>
      <c r="G748" s="234"/>
      <c r="H748" s="236" t="s">
        <v>19</v>
      </c>
      <c r="I748" s="238"/>
      <c r="J748" s="234"/>
      <c r="K748" s="234"/>
      <c r="L748" s="239"/>
      <c r="M748" s="240"/>
      <c r="N748" s="241"/>
      <c r="O748" s="241"/>
      <c r="P748" s="241"/>
      <c r="Q748" s="241"/>
      <c r="R748" s="241"/>
      <c r="S748" s="241"/>
      <c r="T748" s="24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3" t="s">
        <v>181</v>
      </c>
      <c r="AU748" s="243" t="s">
        <v>81</v>
      </c>
      <c r="AV748" s="13" t="s">
        <v>79</v>
      </c>
      <c r="AW748" s="13" t="s">
        <v>33</v>
      </c>
      <c r="AX748" s="13" t="s">
        <v>72</v>
      </c>
      <c r="AY748" s="243" t="s">
        <v>170</v>
      </c>
    </row>
    <row r="749" s="13" customFormat="1">
      <c r="A749" s="13"/>
      <c r="B749" s="233"/>
      <c r="C749" s="234"/>
      <c r="D749" s="235" t="s">
        <v>181</v>
      </c>
      <c r="E749" s="236" t="s">
        <v>19</v>
      </c>
      <c r="F749" s="237" t="s">
        <v>953</v>
      </c>
      <c r="G749" s="234"/>
      <c r="H749" s="236" t="s">
        <v>19</v>
      </c>
      <c r="I749" s="238"/>
      <c r="J749" s="234"/>
      <c r="K749" s="234"/>
      <c r="L749" s="239"/>
      <c r="M749" s="240"/>
      <c r="N749" s="241"/>
      <c r="O749" s="241"/>
      <c r="P749" s="241"/>
      <c r="Q749" s="241"/>
      <c r="R749" s="241"/>
      <c r="S749" s="241"/>
      <c r="T749" s="24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3" t="s">
        <v>181</v>
      </c>
      <c r="AU749" s="243" t="s">
        <v>81</v>
      </c>
      <c r="AV749" s="13" t="s">
        <v>79</v>
      </c>
      <c r="AW749" s="13" t="s">
        <v>33</v>
      </c>
      <c r="AX749" s="13" t="s">
        <v>72</v>
      </c>
      <c r="AY749" s="243" t="s">
        <v>170</v>
      </c>
    </row>
    <row r="750" s="14" customFormat="1">
      <c r="A750" s="14"/>
      <c r="B750" s="244"/>
      <c r="C750" s="245"/>
      <c r="D750" s="235" t="s">
        <v>181</v>
      </c>
      <c r="E750" s="246" t="s">
        <v>19</v>
      </c>
      <c r="F750" s="247" t="s">
        <v>941</v>
      </c>
      <c r="G750" s="245"/>
      <c r="H750" s="248">
        <v>2.7999999999999998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181</v>
      </c>
      <c r="AU750" s="254" t="s">
        <v>81</v>
      </c>
      <c r="AV750" s="14" t="s">
        <v>81</v>
      </c>
      <c r="AW750" s="14" t="s">
        <v>33</v>
      </c>
      <c r="AX750" s="14" t="s">
        <v>72</v>
      </c>
      <c r="AY750" s="254" t="s">
        <v>170</v>
      </c>
    </row>
    <row r="751" s="13" customFormat="1">
      <c r="A751" s="13"/>
      <c r="B751" s="233"/>
      <c r="C751" s="234"/>
      <c r="D751" s="235" t="s">
        <v>181</v>
      </c>
      <c r="E751" s="236" t="s">
        <v>19</v>
      </c>
      <c r="F751" s="237" t="s">
        <v>954</v>
      </c>
      <c r="G751" s="234"/>
      <c r="H751" s="236" t="s">
        <v>19</v>
      </c>
      <c r="I751" s="238"/>
      <c r="J751" s="234"/>
      <c r="K751" s="234"/>
      <c r="L751" s="239"/>
      <c r="M751" s="240"/>
      <c r="N751" s="241"/>
      <c r="O751" s="241"/>
      <c r="P751" s="241"/>
      <c r="Q751" s="241"/>
      <c r="R751" s="241"/>
      <c r="S751" s="241"/>
      <c r="T751" s="24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3" t="s">
        <v>181</v>
      </c>
      <c r="AU751" s="243" t="s">
        <v>81</v>
      </c>
      <c r="AV751" s="13" t="s">
        <v>79</v>
      </c>
      <c r="AW751" s="13" t="s">
        <v>33</v>
      </c>
      <c r="AX751" s="13" t="s">
        <v>72</v>
      </c>
      <c r="AY751" s="243" t="s">
        <v>170</v>
      </c>
    </row>
    <row r="752" s="15" customFormat="1">
      <c r="A752" s="15"/>
      <c r="B752" s="255"/>
      <c r="C752" s="256"/>
      <c r="D752" s="235" t="s">
        <v>181</v>
      </c>
      <c r="E752" s="257" t="s">
        <v>19</v>
      </c>
      <c r="F752" s="258" t="s">
        <v>187</v>
      </c>
      <c r="G752" s="256"/>
      <c r="H752" s="259">
        <v>2.7999999999999998</v>
      </c>
      <c r="I752" s="260"/>
      <c r="J752" s="256"/>
      <c r="K752" s="256"/>
      <c r="L752" s="261"/>
      <c r="M752" s="262"/>
      <c r="N752" s="263"/>
      <c r="O752" s="263"/>
      <c r="P752" s="263"/>
      <c r="Q752" s="263"/>
      <c r="R752" s="263"/>
      <c r="S752" s="263"/>
      <c r="T752" s="264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65" t="s">
        <v>181</v>
      </c>
      <c r="AU752" s="265" t="s">
        <v>81</v>
      </c>
      <c r="AV752" s="15" t="s">
        <v>177</v>
      </c>
      <c r="AW752" s="15" t="s">
        <v>33</v>
      </c>
      <c r="AX752" s="15" t="s">
        <v>79</v>
      </c>
      <c r="AY752" s="265" t="s">
        <v>170</v>
      </c>
    </row>
    <row r="753" s="2" customFormat="1" ht="16.5" customHeight="1">
      <c r="A753" s="41"/>
      <c r="B753" s="42"/>
      <c r="C753" s="281" t="s">
        <v>701</v>
      </c>
      <c r="D753" s="281" t="s">
        <v>559</v>
      </c>
      <c r="E753" s="282" t="s">
        <v>955</v>
      </c>
      <c r="F753" s="283" t="s">
        <v>956</v>
      </c>
      <c r="G753" s="284" t="s">
        <v>233</v>
      </c>
      <c r="H753" s="285">
        <v>1.8680000000000001</v>
      </c>
      <c r="I753" s="286"/>
      <c r="J753" s="287">
        <f>ROUND(I753*H753,2)</f>
        <v>0</v>
      </c>
      <c r="K753" s="283" t="s">
        <v>19</v>
      </c>
      <c r="L753" s="288"/>
      <c r="M753" s="289" t="s">
        <v>19</v>
      </c>
      <c r="N753" s="290" t="s">
        <v>43</v>
      </c>
      <c r="O753" s="87"/>
      <c r="P753" s="224">
        <f>O753*H753</f>
        <v>0</v>
      </c>
      <c r="Q753" s="224">
        <v>0.081000000000000003</v>
      </c>
      <c r="R753" s="224">
        <f>Q753*H753</f>
        <v>0.15130800000000003</v>
      </c>
      <c r="S753" s="224">
        <v>0</v>
      </c>
      <c r="T753" s="225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26" t="s">
        <v>428</v>
      </c>
      <c r="AT753" s="226" t="s">
        <v>559</v>
      </c>
      <c r="AU753" s="226" t="s">
        <v>81</v>
      </c>
      <c r="AY753" s="20" t="s">
        <v>170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20" t="s">
        <v>79</v>
      </c>
      <c r="BK753" s="227">
        <f>ROUND(I753*H753,2)</f>
        <v>0</v>
      </c>
      <c r="BL753" s="20" t="s">
        <v>188</v>
      </c>
      <c r="BM753" s="226" t="s">
        <v>957</v>
      </c>
    </row>
    <row r="754" s="13" customFormat="1">
      <c r="A754" s="13"/>
      <c r="B754" s="233"/>
      <c r="C754" s="234"/>
      <c r="D754" s="235" t="s">
        <v>181</v>
      </c>
      <c r="E754" s="236" t="s">
        <v>19</v>
      </c>
      <c r="F754" s="237" t="s">
        <v>952</v>
      </c>
      <c r="G754" s="234"/>
      <c r="H754" s="236" t="s">
        <v>19</v>
      </c>
      <c r="I754" s="238"/>
      <c r="J754" s="234"/>
      <c r="K754" s="234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181</v>
      </c>
      <c r="AU754" s="243" t="s">
        <v>81</v>
      </c>
      <c r="AV754" s="13" t="s">
        <v>79</v>
      </c>
      <c r="AW754" s="13" t="s">
        <v>33</v>
      </c>
      <c r="AX754" s="13" t="s">
        <v>72</v>
      </c>
      <c r="AY754" s="243" t="s">
        <v>170</v>
      </c>
    </row>
    <row r="755" s="13" customFormat="1">
      <c r="A755" s="13"/>
      <c r="B755" s="233"/>
      <c r="C755" s="234"/>
      <c r="D755" s="235" t="s">
        <v>181</v>
      </c>
      <c r="E755" s="236" t="s">
        <v>19</v>
      </c>
      <c r="F755" s="237" t="s">
        <v>939</v>
      </c>
      <c r="G755" s="234"/>
      <c r="H755" s="236" t="s">
        <v>19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181</v>
      </c>
      <c r="AU755" s="243" t="s">
        <v>81</v>
      </c>
      <c r="AV755" s="13" t="s">
        <v>79</v>
      </c>
      <c r="AW755" s="13" t="s">
        <v>33</v>
      </c>
      <c r="AX755" s="13" t="s">
        <v>72</v>
      </c>
      <c r="AY755" s="243" t="s">
        <v>170</v>
      </c>
    </row>
    <row r="756" s="13" customFormat="1">
      <c r="A756" s="13"/>
      <c r="B756" s="233"/>
      <c r="C756" s="234"/>
      <c r="D756" s="235" t="s">
        <v>181</v>
      </c>
      <c r="E756" s="236" t="s">
        <v>19</v>
      </c>
      <c r="F756" s="237" t="s">
        <v>953</v>
      </c>
      <c r="G756" s="234"/>
      <c r="H756" s="236" t="s">
        <v>19</v>
      </c>
      <c r="I756" s="238"/>
      <c r="J756" s="234"/>
      <c r="K756" s="234"/>
      <c r="L756" s="239"/>
      <c r="M756" s="240"/>
      <c r="N756" s="241"/>
      <c r="O756" s="241"/>
      <c r="P756" s="241"/>
      <c r="Q756" s="241"/>
      <c r="R756" s="241"/>
      <c r="S756" s="241"/>
      <c r="T756" s="24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3" t="s">
        <v>181</v>
      </c>
      <c r="AU756" s="243" t="s">
        <v>81</v>
      </c>
      <c r="AV756" s="13" t="s">
        <v>79</v>
      </c>
      <c r="AW756" s="13" t="s">
        <v>33</v>
      </c>
      <c r="AX756" s="13" t="s">
        <v>72</v>
      </c>
      <c r="AY756" s="243" t="s">
        <v>170</v>
      </c>
    </row>
    <row r="757" s="14" customFormat="1">
      <c r="A757" s="14"/>
      <c r="B757" s="244"/>
      <c r="C757" s="245"/>
      <c r="D757" s="235" t="s">
        <v>181</v>
      </c>
      <c r="E757" s="246" t="s">
        <v>19</v>
      </c>
      <c r="F757" s="247" t="s">
        <v>958</v>
      </c>
      <c r="G757" s="245"/>
      <c r="H757" s="248">
        <v>1.6240000000000001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181</v>
      </c>
      <c r="AU757" s="254" t="s">
        <v>81</v>
      </c>
      <c r="AV757" s="14" t="s">
        <v>81</v>
      </c>
      <c r="AW757" s="14" t="s">
        <v>33</v>
      </c>
      <c r="AX757" s="14" t="s">
        <v>72</v>
      </c>
      <c r="AY757" s="254" t="s">
        <v>170</v>
      </c>
    </row>
    <row r="758" s="13" customFormat="1">
      <c r="A758" s="13"/>
      <c r="B758" s="233"/>
      <c r="C758" s="234"/>
      <c r="D758" s="235" t="s">
        <v>181</v>
      </c>
      <c r="E758" s="236" t="s">
        <v>19</v>
      </c>
      <c r="F758" s="237" t="s">
        <v>954</v>
      </c>
      <c r="G758" s="234"/>
      <c r="H758" s="236" t="s">
        <v>19</v>
      </c>
      <c r="I758" s="238"/>
      <c r="J758" s="234"/>
      <c r="K758" s="234"/>
      <c r="L758" s="239"/>
      <c r="M758" s="240"/>
      <c r="N758" s="241"/>
      <c r="O758" s="241"/>
      <c r="P758" s="241"/>
      <c r="Q758" s="241"/>
      <c r="R758" s="241"/>
      <c r="S758" s="241"/>
      <c r="T758" s="24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3" t="s">
        <v>181</v>
      </c>
      <c r="AU758" s="243" t="s">
        <v>81</v>
      </c>
      <c r="AV758" s="13" t="s">
        <v>79</v>
      </c>
      <c r="AW758" s="13" t="s">
        <v>33</v>
      </c>
      <c r="AX758" s="13" t="s">
        <v>72</v>
      </c>
      <c r="AY758" s="243" t="s">
        <v>170</v>
      </c>
    </row>
    <row r="759" s="15" customFormat="1">
      <c r="A759" s="15"/>
      <c r="B759" s="255"/>
      <c r="C759" s="256"/>
      <c r="D759" s="235" t="s">
        <v>181</v>
      </c>
      <c r="E759" s="257" t="s">
        <v>19</v>
      </c>
      <c r="F759" s="258" t="s">
        <v>187</v>
      </c>
      <c r="G759" s="256"/>
      <c r="H759" s="259">
        <v>1.6240000000000001</v>
      </c>
      <c r="I759" s="260"/>
      <c r="J759" s="256"/>
      <c r="K759" s="256"/>
      <c r="L759" s="261"/>
      <c r="M759" s="262"/>
      <c r="N759" s="263"/>
      <c r="O759" s="263"/>
      <c r="P759" s="263"/>
      <c r="Q759" s="263"/>
      <c r="R759" s="263"/>
      <c r="S759" s="263"/>
      <c r="T759" s="264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65" t="s">
        <v>181</v>
      </c>
      <c r="AU759" s="265" t="s">
        <v>81</v>
      </c>
      <c r="AV759" s="15" t="s">
        <v>177</v>
      </c>
      <c r="AW759" s="15" t="s">
        <v>33</v>
      </c>
      <c r="AX759" s="15" t="s">
        <v>79</v>
      </c>
      <c r="AY759" s="265" t="s">
        <v>170</v>
      </c>
    </row>
    <row r="760" s="14" customFormat="1">
      <c r="A760" s="14"/>
      <c r="B760" s="244"/>
      <c r="C760" s="245"/>
      <c r="D760" s="235" t="s">
        <v>181</v>
      </c>
      <c r="E760" s="245"/>
      <c r="F760" s="247" t="s">
        <v>959</v>
      </c>
      <c r="G760" s="245"/>
      <c r="H760" s="248">
        <v>1.8680000000000001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181</v>
      </c>
      <c r="AU760" s="254" t="s">
        <v>81</v>
      </c>
      <c r="AV760" s="14" t="s">
        <v>81</v>
      </c>
      <c r="AW760" s="14" t="s">
        <v>4</v>
      </c>
      <c r="AX760" s="14" t="s">
        <v>79</v>
      </c>
      <c r="AY760" s="254" t="s">
        <v>170</v>
      </c>
    </row>
    <row r="761" s="2" customFormat="1" ht="24.15" customHeight="1">
      <c r="A761" s="41"/>
      <c r="B761" s="42"/>
      <c r="C761" s="215" t="s">
        <v>960</v>
      </c>
      <c r="D761" s="215" t="s">
        <v>172</v>
      </c>
      <c r="E761" s="216" t="s">
        <v>961</v>
      </c>
      <c r="F761" s="217" t="s">
        <v>962</v>
      </c>
      <c r="G761" s="218" t="s">
        <v>233</v>
      </c>
      <c r="H761" s="219">
        <v>55.710000000000001</v>
      </c>
      <c r="I761" s="220"/>
      <c r="J761" s="221">
        <f>ROUND(I761*H761,2)</f>
        <v>0</v>
      </c>
      <c r="K761" s="217" t="s">
        <v>176</v>
      </c>
      <c r="L761" s="47"/>
      <c r="M761" s="222" t="s">
        <v>19</v>
      </c>
      <c r="N761" s="223" t="s">
        <v>43</v>
      </c>
      <c r="O761" s="87"/>
      <c r="P761" s="224">
        <f>O761*H761</f>
        <v>0</v>
      </c>
      <c r="Q761" s="224">
        <v>0.0094999999999999998</v>
      </c>
      <c r="R761" s="224">
        <f>Q761*H761</f>
        <v>0.52924499999999997</v>
      </c>
      <c r="S761" s="224">
        <v>0</v>
      </c>
      <c r="T761" s="225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26" t="s">
        <v>188</v>
      </c>
      <c r="AT761" s="226" t="s">
        <v>172</v>
      </c>
      <c r="AU761" s="226" t="s">
        <v>81</v>
      </c>
      <c r="AY761" s="20" t="s">
        <v>170</v>
      </c>
      <c r="BE761" s="227">
        <f>IF(N761="základní",J761,0)</f>
        <v>0</v>
      </c>
      <c r="BF761" s="227">
        <f>IF(N761="snížená",J761,0)</f>
        <v>0</v>
      </c>
      <c r="BG761" s="227">
        <f>IF(N761="zákl. přenesená",J761,0)</f>
        <v>0</v>
      </c>
      <c r="BH761" s="227">
        <f>IF(N761="sníž. přenesená",J761,0)</f>
        <v>0</v>
      </c>
      <c r="BI761" s="227">
        <f>IF(N761="nulová",J761,0)</f>
        <v>0</v>
      </c>
      <c r="BJ761" s="20" t="s">
        <v>79</v>
      </c>
      <c r="BK761" s="227">
        <f>ROUND(I761*H761,2)</f>
        <v>0</v>
      </c>
      <c r="BL761" s="20" t="s">
        <v>188</v>
      </c>
      <c r="BM761" s="226" t="s">
        <v>963</v>
      </c>
    </row>
    <row r="762" s="2" customFormat="1">
      <c r="A762" s="41"/>
      <c r="B762" s="42"/>
      <c r="C762" s="43"/>
      <c r="D762" s="228" t="s">
        <v>179</v>
      </c>
      <c r="E762" s="43"/>
      <c r="F762" s="229" t="s">
        <v>964</v>
      </c>
      <c r="G762" s="43"/>
      <c r="H762" s="43"/>
      <c r="I762" s="230"/>
      <c r="J762" s="43"/>
      <c r="K762" s="43"/>
      <c r="L762" s="47"/>
      <c r="M762" s="231"/>
      <c r="N762" s="232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20" t="s">
        <v>179</v>
      </c>
      <c r="AU762" s="20" t="s">
        <v>81</v>
      </c>
    </row>
    <row r="763" s="13" customFormat="1">
      <c r="A763" s="13"/>
      <c r="B763" s="233"/>
      <c r="C763" s="234"/>
      <c r="D763" s="235" t="s">
        <v>181</v>
      </c>
      <c r="E763" s="236" t="s">
        <v>19</v>
      </c>
      <c r="F763" s="237" t="s">
        <v>965</v>
      </c>
      <c r="G763" s="234"/>
      <c r="H763" s="236" t="s">
        <v>19</v>
      </c>
      <c r="I763" s="238"/>
      <c r="J763" s="234"/>
      <c r="K763" s="234"/>
      <c r="L763" s="239"/>
      <c r="M763" s="240"/>
      <c r="N763" s="241"/>
      <c r="O763" s="241"/>
      <c r="P763" s="241"/>
      <c r="Q763" s="241"/>
      <c r="R763" s="241"/>
      <c r="S763" s="241"/>
      <c r="T763" s="24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3" t="s">
        <v>181</v>
      </c>
      <c r="AU763" s="243" t="s">
        <v>81</v>
      </c>
      <c r="AV763" s="13" t="s">
        <v>79</v>
      </c>
      <c r="AW763" s="13" t="s">
        <v>33</v>
      </c>
      <c r="AX763" s="13" t="s">
        <v>72</v>
      </c>
      <c r="AY763" s="243" t="s">
        <v>170</v>
      </c>
    </row>
    <row r="764" s="13" customFormat="1">
      <c r="A764" s="13"/>
      <c r="B764" s="233"/>
      <c r="C764" s="234"/>
      <c r="D764" s="235" t="s">
        <v>181</v>
      </c>
      <c r="E764" s="236" t="s">
        <v>19</v>
      </c>
      <c r="F764" s="237" t="s">
        <v>966</v>
      </c>
      <c r="G764" s="234"/>
      <c r="H764" s="236" t="s">
        <v>19</v>
      </c>
      <c r="I764" s="238"/>
      <c r="J764" s="234"/>
      <c r="K764" s="234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181</v>
      </c>
      <c r="AU764" s="243" t="s">
        <v>81</v>
      </c>
      <c r="AV764" s="13" t="s">
        <v>79</v>
      </c>
      <c r="AW764" s="13" t="s">
        <v>33</v>
      </c>
      <c r="AX764" s="13" t="s">
        <v>72</v>
      </c>
      <c r="AY764" s="243" t="s">
        <v>170</v>
      </c>
    </row>
    <row r="765" s="13" customFormat="1">
      <c r="A765" s="13"/>
      <c r="B765" s="233"/>
      <c r="C765" s="234"/>
      <c r="D765" s="235" t="s">
        <v>181</v>
      </c>
      <c r="E765" s="236" t="s">
        <v>19</v>
      </c>
      <c r="F765" s="237" t="s">
        <v>967</v>
      </c>
      <c r="G765" s="234"/>
      <c r="H765" s="236" t="s">
        <v>19</v>
      </c>
      <c r="I765" s="238"/>
      <c r="J765" s="234"/>
      <c r="K765" s="234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181</v>
      </c>
      <c r="AU765" s="243" t="s">
        <v>81</v>
      </c>
      <c r="AV765" s="13" t="s">
        <v>79</v>
      </c>
      <c r="AW765" s="13" t="s">
        <v>33</v>
      </c>
      <c r="AX765" s="13" t="s">
        <v>72</v>
      </c>
      <c r="AY765" s="243" t="s">
        <v>170</v>
      </c>
    </row>
    <row r="766" s="14" customFormat="1">
      <c r="A766" s="14"/>
      <c r="B766" s="244"/>
      <c r="C766" s="245"/>
      <c r="D766" s="235" t="s">
        <v>181</v>
      </c>
      <c r="E766" s="246" t="s">
        <v>19</v>
      </c>
      <c r="F766" s="247" t="s">
        <v>968</v>
      </c>
      <c r="G766" s="245"/>
      <c r="H766" s="248">
        <v>55.710000000000001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181</v>
      </c>
      <c r="AU766" s="254" t="s">
        <v>81</v>
      </c>
      <c r="AV766" s="14" t="s">
        <v>81</v>
      </c>
      <c r="AW766" s="14" t="s">
        <v>33</v>
      </c>
      <c r="AX766" s="14" t="s">
        <v>72</v>
      </c>
      <c r="AY766" s="254" t="s">
        <v>170</v>
      </c>
    </row>
    <row r="767" s="15" customFormat="1">
      <c r="A767" s="15"/>
      <c r="B767" s="255"/>
      <c r="C767" s="256"/>
      <c r="D767" s="235" t="s">
        <v>181</v>
      </c>
      <c r="E767" s="257" t="s">
        <v>19</v>
      </c>
      <c r="F767" s="258" t="s">
        <v>187</v>
      </c>
      <c r="G767" s="256"/>
      <c r="H767" s="259">
        <v>55.710000000000001</v>
      </c>
      <c r="I767" s="260"/>
      <c r="J767" s="256"/>
      <c r="K767" s="256"/>
      <c r="L767" s="261"/>
      <c r="M767" s="262"/>
      <c r="N767" s="263"/>
      <c r="O767" s="263"/>
      <c r="P767" s="263"/>
      <c r="Q767" s="263"/>
      <c r="R767" s="263"/>
      <c r="S767" s="263"/>
      <c r="T767" s="264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5" t="s">
        <v>181</v>
      </c>
      <c r="AU767" s="265" t="s">
        <v>81</v>
      </c>
      <c r="AV767" s="15" t="s">
        <v>177</v>
      </c>
      <c r="AW767" s="15" t="s">
        <v>33</v>
      </c>
      <c r="AX767" s="15" t="s">
        <v>79</v>
      </c>
      <c r="AY767" s="265" t="s">
        <v>170</v>
      </c>
    </row>
    <row r="768" s="2" customFormat="1" ht="16.5" customHeight="1">
      <c r="A768" s="41"/>
      <c r="B768" s="42"/>
      <c r="C768" s="281" t="s">
        <v>969</v>
      </c>
      <c r="D768" s="281" t="s">
        <v>559</v>
      </c>
      <c r="E768" s="282" t="s">
        <v>970</v>
      </c>
      <c r="F768" s="283" t="s">
        <v>971</v>
      </c>
      <c r="G768" s="284" t="s">
        <v>233</v>
      </c>
      <c r="H768" s="285">
        <v>58.496000000000002</v>
      </c>
      <c r="I768" s="286"/>
      <c r="J768" s="287">
        <f>ROUND(I768*H768,2)</f>
        <v>0</v>
      </c>
      <c r="K768" s="283" t="s">
        <v>19</v>
      </c>
      <c r="L768" s="288"/>
      <c r="M768" s="289" t="s">
        <v>19</v>
      </c>
      <c r="N768" s="290" t="s">
        <v>43</v>
      </c>
      <c r="O768" s="87"/>
      <c r="P768" s="224">
        <f>O768*H768</f>
        <v>0</v>
      </c>
      <c r="Q768" s="224">
        <v>0.087999999999999995</v>
      </c>
      <c r="R768" s="224">
        <f>Q768*H768</f>
        <v>5.1476480000000002</v>
      </c>
      <c r="S768" s="224">
        <v>0</v>
      </c>
      <c r="T768" s="225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26" t="s">
        <v>428</v>
      </c>
      <c r="AT768" s="226" t="s">
        <v>559</v>
      </c>
      <c r="AU768" s="226" t="s">
        <v>81</v>
      </c>
      <c r="AY768" s="20" t="s">
        <v>170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20" t="s">
        <v>79</v>
      </c>
      <c r="BK768" s="227">
        <f>ROUND(I768*H768,2)</f>
        <v>0</v>
      </c>
      <c r="BL768" s="20" t="s">
        <v>188</v>
      </c>
      <c r="BM768" s="226" t="s">
        <v>972</v>
      </c>
    </row>
    <row r="769" s="13" customFormat="1">
      <c r="A769" s="13"/>
      <c r="B769" s="233"/>
      <c r="C769" s="234"/>
      <c r="D769" s="235" t="s">
        <v>181</v>
      </c>
      <c r="E769" s="236" t="s">
        <v>19</v>
      </c>
      <c r="F769" s="237" t="s">
        <v>965</v>
      </c>
      <c r="G769" s="234"/>
      <c r="H769" s="236" t="s">
        <v>19</v>
      </c>
      <c r="I769" s="238"/>
      <c r="J769" s="234"/>
      <c r="K769" s="234"/>
      <c r="L769" s="239"/>
      <c r="M769" s="240"/>
      <c r="N769" s="241"/>
      <c r="O769" s="241"/>
      <c r="P769" s="241"/>
      <c r="Q769" s="241"/>
      <c r="R769" s="241"/>
      <c r="S769" s="241"/>
      <c r="T769" s="24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3" t="s">
        <v>181</v>
      </c>
      <c r="AU769" s="243" t="s">
        <v>81</v>
      </c>
      <c r="AV769" s="13" t="s">
        <v>79</v>
      </c>
      <c r="AW769" s="13" t="s">
        <v>33</v>
      </c>
      <c r="AX769" s="13" t="s">
        <v>72</v>
      </c>
      <c r="AY769" s="243" t="s">
        <v>170</v>
      </c>
    </row>
    <row r="770" s="13" customFormat="1">
      <c r="A770" s="13"/>
      <c r="B770" s="233"/>
      <c r="C770" s="234"/>
      <c r="D770" s="235" t="s">
        <v>181</v>
      </c>
      <c r="E770" s="236" t="s">
        <v>19</v>
      </c>
      <c r="F770" s="237" t="s">
        <v>966</v>
      </c>
      <c r="G770" s="234"/>
      <c r="H770" s="236" t="s">
        <v>19</v>
      </c>
      <c r="I770" s="238"/>
      <c r="J770" s="234"/>
      <c r="K770" s="234"/>
      <c r="L770" s="239"/>
      <c r="M770" s="240"/>
      <c r="N770" s="241"/>
      <c r="O770" s="241"/>
      <c r="P770" s="241"/>
      <c r="Q770" s="241"/>
      <c r="R770" s="241"/>
      <c r="S770" s="241"/>
      <c r="T770" s="24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3" t="s">
        <v>181</v>
      </c>
      <c r="AU770" s="243" t="s">
        <v>81</v>
      </c>
      <c r="AV770" s="13" t="s">
        <v>79</v>
      </c>
      <c r="AW770" s="13" t="s">
        <v>33</v>
      </c>
      <c r="AX770" s="13" t="s">
        <v>72</v>
      </c>
      <c r="AY770" s="243" t="s">
        <v>170</v>
      </c>
    </row>
    <row r="771" s="13" customFormat="1">
      <c r="A771" s="13"/>
      <c r="B771" s="233"/>
      <c r="C771" s="234"/>
      <c r="D771" s="235" t="s">
        <v>181</v>
      </c>
      <c r="E771" s="236" t="s">
        <v>19</v>
      </c>
      <c r="F771" s="237" t="s">
        <v>967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181</v>
      </c>
      <c r="AU771" s="243" t="s">
        <v>81</v>
      </c>
      <c r="AV771" s="13" t="s">
        <v>79</v>
      </c>
      <c r="AW771" s="13" t="s">
        <v>33</v>
      </c>
      <c r="AX771" s="13" t="s">
        <v>72</v>
      </c>
      <c r="AY771" s="243" t="s">
        <v>170</v>
      </c>
    </row>
    <row r="772" s="14" customFormat="1">
      <c r="A772" s="14"/>
      <c r="B772" s="244"/>
      <c r="C772" s="245"/>
      <c r="D772" s="235" t="s">
        <v>181</v>
      </c>
      <c r="E772" s="246" t="s">
        <v>19</v>
      </c>
      <c r="F772" s="247" t="s">
        <v>968</v>
      </c>
      <c r="G772" s="245"/>
      <c r="H772" s="248">
        <v>55.710000000000001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181</v>
      </c>
      <c r="AU772" s="254" t="s">
        <v>81</v>
      </c>
      <c r="AV772" s="14" t="s">
        <v>81</v>
      </c>
      <c r="AW772" s="14" t="s">
        <v>33</v>
      </c>
      <c r="AX772" s="14" t="s">
        <v>72</v>
      </c>
      <c r="AY772" s="254" t="s">
        <v>170</v>
      </c>
    </row>
    <row r="773" s="15" customFormat="1">
      <c r="A773" s="15"/>
      <c r="B773" s="255"/>
      <c r="C773" s="256"/>
      <c r="D773" s="235" t="s">
        <v>181</v>
      </c>
      <c r="E773" s="257" t="s">
        <v>19</v>
      </c>
      <c r="F773" s="258" t="s">
        <v>187</v>
      </c>
      <c r="G773" s="256"/>
      <c r="H773" s="259">
        <v>55.710000000000001</v>
      </c>
      <c r="I773" s="260"/>
      <c r="J773" s="256"/>
      <c r="K773" s="256"/>
      <c r="L773" s="261"/>
      <c r="M773" s="262"/>
      <c r="N773" s="263"/>
      <c r="O773" s="263"/>
      <c r="P773" s="263"/>
      <c r="Q773" s="263"/>
      <c r="R773" s="263"/>
      <c r="S773" s="263"/>
      <c r="T773" s="264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5" t="s">
        <v>181</v>
      </c>
      <c r="AU773" s="265" t="s">
        <v>81</v>
      </c>
      <c r="AV773" s="15" t="s">
        <v>177</v>
      </c>
      <c r="AW773" s="15" t="s">
        <v>33</v>
      </c>
      <c r="AX773" s="15" t="s">
        <v>79</v>
      </c>
      <c r="AY773" s="265" t="s">
        <v>170</v>
      </c>
    </row>
    <row r="774" s="14" customFormat="1">
      <c r="A774" s="14"/>
      <c r="B774" s="244"/>
      <c r="C774" s="245"/>
      <c r="D774" s="235" t="s">
        <v>181</v>
      </c>
      <c r="E774" s="245"/>
      <c r="F774" s="247" t="s">
        <v>973</v>
      </c>
      <c r="G774" s="245"/>
      <c r="H774" s="248">
        <v>58.496000000000002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181</v>
      </c>
      <c r="AU774" s="254" t="s">
        <v>81</v>
      </c>
      <c r="AV774" s="14" t="s">
        <v>81</v>
      </c>
      <c r="AW774" s="14" t="s">
        <v>4</v>
      </c>
      <c r="AX774" s="14" t="s">
        <v>79</v>
      </c>
      <c r="AY774" s="254" t="s">
        <v>170</v>
      </c>
    </row>
    <row r="775" s="2" customFormat="1" ht="24.15" customHeight="1">
      <c r="A775" s="41"/>
      <c r="B775" s="42"/>
      <c r="C775" s="215" t="s">
        <v>974</v>
      </c>
      <c r="D775" s="215" t="s">
        <v>172</v>
      </c>
      <c r="E775" s="216" t="s">
        <v>975</v>
      </c>
      <c r="F775" s="217" t="s">
        <v>976</v>
      </c>
      <c r="G775" s="218" t="s">
        <v>233</v>
      </c>
      <c r="H775" s="219">
        <v>15.948</v>
      </c>
      <c r="I775" s="220"/>
      <c r="J775" s="221">
        <f>ROUND(I775*H775,2)</f>
        <v>0</v>
      </c>
      <c r="K775" s="217" t="s">
        <v>176</v>
      </c>
      <c r="L775" s="47"/>
      <c r="M775" s="222" t="s">
        <v>19</v>
      </c>
      <c r="N775" s="223" t="s">
        <v>43</v>
      </c>
      <c r="O775" s="87"/>
      <c r="P775" s="224">
        <f>O775*H775</f>
        <v>0</v>
      </c>
      <c r="Q775" s="224">
        <v>0.0097999999999999997</v>
      </c>
      <c r="R775" s="224">
        <f>Q775*H775</f>
        <v>0.1562904</v>
      </c>
      <c r="S775" s="224">
        <v>0</v>
      </c>
      <c r="T775" s="225">
        <f>S775*H775</f>
        <v>0</v>
      </c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R775" s="226" t="s">
        <v>188</v>
      </c>
      <c r="AT775" s="226" t="s">
        <v>172</v>
      </c>
      <c r="AU775" s="226" t="s">
        <v>81</v>
      </c>
      <c r="AY775" s="20" t="s">
        <v>170</v>
      </c>
      <c r="BE775" s="227">
        <f>IF(N775="základní",J775,0)</f>
        <v>0</v>
      </c>
      <c r="BF775" s="227">
        <f>IF(N775="snížená",J775,0)</f>
        <v>0</v>
      </c>
      <c r="BG775" s="227">
        <f>IF(N775="zákl. přenesená",J775,0)</f>
        <v>0</v>
      </c>
      <c r="BH775" s="227">
        <f>IF(N775="sníž. přenesená",J775,0)</f>
        <v>0</v>
      </c>
      <c r="BI775" s="227">
        <f>IF(N775="nulová",J775,0)</f>
        <v>0</v>
      </c>
      <c r="BJ775" s="20" t="s">
        <v>79</v>
      </c>
      <c r="BK775" s="227">
        <f>ROUND(I775*H775,2)</f>
        <v>0</v>
      </c>
      <c r="BL775" s="20" t="s">
        <v>188</v>
      </c>
      <c r="BM775" s="226" t="s">
        <v>977</v>
      </c>
    </row>
    <row r="776" s="2" customFormat="1">
      <c r="A776" s="41"/>
      <c r="B776" s="42"/>
      <c r="C776" s="43"/>
      <c r="D776" s="228" t="s">
        <v>179</v>
      </c>
      <c r="E776" s="43"/>
      <c r="F776" s="229" t="s">
        <v>978</v>
      </c>
      <c r="G776" s="43"/>
      <c r="H776" s="43"/>
      <c r="I776" s="230"/>
      <c r="J776" s="43"/>
      <c r="K776" s="43"/>
      <c r="L776" s="47"/>
      <c r="M776" s="231"/>
      <c r="N776" s="232"/>
      <c r="O776" s="87"/>
      <c r="P776" s="87"/>
      <c r="Q776" s="87"/>
      <c r="R776" s="87"/>
      <c r="S776" s="87"/>
      <c r="T776" s="88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T776" s="20" t="s">
        <v>179</v>
      </c>
      <c r="AU776" s="20" t="s">
        <v>81</v>
      </c>
    </row>
    <row r="777" s="13" customFormat="1">
      <c r="A777" s="13"/>
      <c r="B777" s="233"/>
      <c r="C777" s="234"/>
      <c r="D777" s="235" t="s">
        <v>181</v>
      </c>
      <c r="E777" s="236" t="s">
        <v>19</v>
      </c>
      <c r="F777" s="237" t="s">
        <v>979</v>
      </c>
      <c r="G777" s="234"/>
      <c r="H777" s="236" t="s">
        <v>19</v>
      </c>
      <c r="I777" s="238"/>
      <c r="J777" s="234"/>
      <c r="K777" s="234"/>
      <c r="L777" s="239"/>
      <c r="M777" s="240"/>
      <c r="N777" s="241"/>
      <c r="O777" s="241"/>
      <c r="P777" s="241"/>
      <c r="Q777" s="241"/>
      <c r="R777" s="241"/>
      <c r="S777" s="241"/>
      <c r="T777" s="24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3" t="s">
        <v>181</v>
      </c>
      <c r="AU777" s="243" t="s">
        <v>81</v>
      </c>
      <c r="AV777" s="13" t="s">
        <v>79</v>
      </c>
      <c r="AW777" s="13" t="s">
        <v>33</v>
      </c>
      <c r="AX777" s="13" t="s">
        <v>72</v>
      </c>
      <c r="AY777" s="243" t="s">
        <v>170</v>
      </c>
    </row>
    <row r="778" s="13" customFormat="1">
      <c r="A778" s="13"/>
      <c r="B778" s="233"/>
      <c r="C778" s="234"/>
      <c r="D778" s="235" t="s">
        <v>181</v>
      </c>
      <c r="E778" s="236" t="s">
        <v>19</v>
      </c>
      <c r="F778" s="237" t="s">
        <v>966</v>
      </c>
      <c r="G778" s="234"/>
      <c r="H778" s="236" t="s">
        <v>19</v>
      </c>
      <c r="I778" s="238"/>
      <c r="J778" s="234"/>
      <c r="K778" s="234"/>
      <c r="L778" s="239"/>
      <c r="M778" s="240"/>
      <c r="N778" s="241"/>
      <c r="O778" s="241"/>
      <c r="P778" s="241"/>
      <c r="Q778" s="241"/>
      <c r="R778" s="241"/>
      <c r="S778" s="241"/>
      <c r="T778" s="242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3" t="s">
        <v>181</v>
      </c>
      <c r="AU778" s="243" t="s">
        <v>81</v>
      </c>
      <c r="AV778" s="13" t="s">
        <v>79</v>
      </c>
      <c r="AW778" s="13" t="s">
        <v>33</v>
      </c>
      <c r="AX778" s="13" t="s">
        <v>72</v>
      </c>
      <c r="AY778" s="243" t="s">
        <v>170</v>
      </c>
    </row>
    <row r="779" s="13" customFormat="1">
      <c r="A779" s="13"/>
      <c r="B779" s="233"/>
      <c r="C779" s="234"/>
      <c r="D779" s="235" t="s">
        <v>181</v>
      </c>
      <c r="E779" s="236" t="s">
        <v>19</v>
      </c>
      <c r="F779" s="237" t="s">
        <v>980</v>
      </c>
      <c r="G779" s="234"/>
      <c r="H779" s="236" t="s">
        <v>19</v>
      </c>
      <c r="I779" s="238"/>
      <c r="J779" s="234"/>
      <c r="K779" s="234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181</v>
      </c>
      <c r="AU779" s="243" t="s">
        <v>81</v>
      </c>
      <c r="AV779" s="13" t="s">
        <v>79</v>
      </c>
      <c r="AW779" s="13" t="s">
        <v>33</v>
      </c>
      <c r="AX779" s="13" t="s">
        <v>72</v>
      </c>
      <c r="AY779" s="243" t="s">
        <v>170</v>
      </c>
    </row>
    <row r="780" s="14" customFormat="1">
      <c r="A780" s="14"/>
      <c r="B780" s="244"/>
      <c r="C780" s="245"/>
      <c r="D780" s="235" t="s">
        <v>181</v>
      </c>
      <c r="E780" s="246" t="s">
        <v>19</v>
      </c>
      <c r="F780" s="247" t="s">
        <v>981</v>
      </c>
      <c r="G780" s="245"/>
      <c r="H780" s="248">
        <v>15.948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181</v>
      </c>
      <c r="AU780" s="254" t="s">
        <v>81</v>
      </c>
      <c r="AV780" s="14" t="s">
        <v>81</v>
      </c>
      <c r="AW780" s="14" t="s">
        <v>33</v>
      </c>
      <c r="AX780" s="14" t="s">
        <v>72</v>
      </c>
      <c r="AY780" s="254" t="s">
        <v>170</v>
      </c>
    </row>
    <row r="781" s="15" customFormat="1">
      <c r="A781" s="15"/>
      <c r="B781" s="255"/>
      <c r="C781" s="256"/>
      <c r="D781" s="235" t="s">
        <v>181</v>
      </c>
      <c r="E781" s="257" t="s">
        <v>19</v>
      </c>
      <c r="F781" s="258" t="s">
        <v>187</v>
      </c>
      <c r="G781" s="256"/>
      <c r="H781" s="259">
        <v>15.948</v>
      </c>
      <c r="I781" s="260"/>
      <c r="J781" s="256"/>
      <c r="K781" s="256"/>
      <c r="L781" s="261"/>
      <c r="M781" s="262"/>
      <c r="N781" s="263"/>
      <c r="O781" s="263"/>
      <c r="P781" s="263"/>
      <c r="Q781" s="263"/>
      <c r="R781" s="263"/>
      <c r="S781" s="263"/>
      <c r="T781" s="264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65" t="s">
        <v>181</v>
      </c>
      <c r="AU781" s="265" t="s">
        <v>81</v>
      </c>
      <c r="AV781" s="15" t="s">
        <v>177</v>
      </c>
      <c r="AW781" s="15" t="s">
        <v>33</v>
      </c>
      <c r="AX781" s="15" t="s">
        <v>79</v>
      </c>
      <c r="AY781" s="265" t="s">
        <v>170</v>
      </c>
    </row>
    <row r="782" s="13" customFormat="1">
      <c r="A782" s="13"/>
      <c r="B782" s="233"/>
      <c r="C782" s="234"/>
      <c r="D782" s="235" t="s">
        <v>181</v>
      </c>
      <c r="E782" s="236" t="s">
        <v>19</v>
      </c>
      <c r="F782" s="237" t="s">
        <v>982</v>
      </c>
      <c r="G782" s="234"/>
      <c r="H782" s="236" t="s">
        <v>19</v>
      </c>
      <c r="I782" s="238"/>
      <c r="J782" s="234"/>
      <c r="K782" s="234"/>
      <c r="L782" s="239"/>
      <c r="M782" s="240"/>
      <c r="N782" s="241"/>
      <c r="O782" s="241"/>
      <c r="P782" s="241"/>
      <c r="Q782" s="241"/>
      <c r="R782" s="241"/>
      <c r="S782" s="241"/>
      <c r="T782" s="24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3" t="s">
        <v>181</v>
      </c>
      <c r="AU782" s="243" t="s">
        <v>81</v>
      </c>
      <c r="AV782" s="13" t="s">
        <v>79</v>
      </c>
      <c r="AW782" s="13" t="s">
        <v>33</v>
      </c>
      <c r="AX782" s="13" t="s">
        <v>72</v>
      </c>
      <c r="AY782" s="243" t="s">
        <v>170</v>
      </c>
    </row>
    <row r="783" s="2" customFormat="1" ht="16.5" customHeight="1">
      <c r="A783" s="41"/>
      <c r="B783" s="42"/>
      <c r="C783" s="281" t="s">
        <v>983</v>
      </c>
      <c r="D783" s="281" t="s">
        <v>559</v>
      </c>
      <c r="E783" s="282" t="s">
        <v>984</v>
      </c>
      <c r="F783" s="283" t="s">
        <v>985</v>
      </c>
      <c r="G783" s="284" t="s">
        <v>233</v>
      </c>
      <c r="H783" s="285">
        <v>19.257000000000001</v>
      </c>
      <c r="I783" s="286"/>
      <c r="J783" s="287">
        <f>ROUND(I783*H783,2)</f>
        <v>0</v>
      </c>
      <c r="K783" s="283" t="s">
        <v>19</v>
      </c>
      <c r="L783" s="288"/>
      <c r="M783" s="289" t="s">
        <v>19</v>
      </c>
      <c r="N783" s="290" t="s">
        <v>43</v>
      </c>
      <c r="O783" s="87"/>
      <c r="P783" s="224">
        <f>O783*H783</f>
        <v>0</v>
      </c>
      <c r="Q783" s="224">
        <v>0.105</v>
      </c>
      <c r="R783" s="224">
        <f>Q783*H783</f>
        <v>2.0219849999999999</v>
      </c>
      <c r="S783" s="224">
        <v>0</v>
      </c>
      <c r="T783" s="225">
        <f>S783*H783</f>
        <v>0</v>
      </c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R783" s="226" t="s">
        <v>428</v>
      </c>
      <c r="AT783" s="226" t="s">
        <v>559</v>
      </c>
      <c r="AU783" s="226" t="s">
        <v>81</v>
      </c>
      <c r="AY783" s="20" t="s">
        <v>170</v>
      </c>
      <c r="BE783" s="227">
        <f>IF(N783="základní",J783,0)</f>
        <v>0</v>
      </c>
      <c r="BF783" s="227">
        <f>IF(N783="snížená",J783,0)</f>
        <v>0</v>
      </c>
      <c r="BG783" s="227">
        <f>IF(N783="zákl. přenesená",J783,0)</f>
        <v>0</v>
      </c>
      <c r="BH783" s="227">
        <f>IF(N783="sníž. přenesená",J783,0)</f>
        <v>0</v>
      </c>
      <c r="BI783" s="227">
        <f>IF(N783="nulová",J783,0)</f>
        <v>0</v>
      </c>
      <c r="BJ783" s="20" t="s">
        <v>79</v>
      </c>
      <c r="BK783" s="227">
        <f>ROUND(I783*H783,2)</f>
        <v>0</v>
      </c>
      <c r="BL783" s="20" t="s">
        <v>188</v>
      </c>
      <c r="BM783" s="226" t="s">
        <v>986</v>
      </c>
    </row>
    <row r="784" s="13" customFormat="1">
      <c r="A784" s="13"/>
      <c r="B784" s="233"/>
      <c r="C784" s="234"/>
      <c r="D784" s="235" t="s">
        <v>181</v>
      </c>
      <c r="E784" s="236" t="s">
        <v>19</v>
      </c>
      <c r="F784" s="237" t="s">
        <v>979</v>
      </c>
      <c r="G784" s="234"/>
      <c r="H784" s="236" t="s">
        <v>19</v>
      </c>
      <c r="I784" s="238"/>
      <c r="J784" s="234"/>
      <c r="K784" s="234"/>
      <c r="L784" s="239"/>
      <c r="M784" s="240"/>
      <c r="N784" s="241"/>
      <c r="O784" s="241"/>
      <c r="P784" s="241"/>
      <c r="Q784" s="241"/>
      <c r="R784" s="241"/>
      <c r="S784" s="241"/>
      <c r="T784" s="24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3" t="s">
        <v>181</v>
      </c>
      <c r="AU784" s="243" t="s">
        <v>81</v>
      </c>
      <c r="AV784" s="13" t="s">
        <v>79</v>
      </c>
      <c r="AW784" s="13" t="s">
        <v>33</v>
      </c>
      <c r="AX784" s="13" t="s">
        <v>72</v>
      </c>
      <c r="AY784" s="243" t="s">
        <v>170</v>
      </c>
    </row>
    <row r="785" s="13" customFormat="1">
      <c r="A785" s="13"/>
      <c r="B785" s="233"/>
      <c r="C785" s="234"/>
      <c r="D785" s="235" t="s">
        <v>181</v>
      </c>
      <c r="E785" s="236" t="s">
        <v>19</v>
      </c>
      <c r="F785" s="237" t="s">
        <v>966</v>
      </c>
      <c r="G785" s="234"/>
      <c r="H785" s="236" t="s">
        <v>19</v>
      </c>
      <c r="I785" s="238"/>
      <c r="J785" s="234"/>
      <c r="K785" s="234"/>
      <c r="L785" s="239"/>
      <c r="M785" s="240"/>
      <c r="N785" s="241"/>
      <c r="O785" s="241"/>
      <c r="P785" s="241"/>
      <c r="Q785" s="241"/>
      <c r="R785" s="241"/>
      <c r="S785" s="241"/>
      <c r="T785" s="24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3" t="s">
        <v>181</v>
      </c>
      <c r="AU785" s="243" t="s">
        <v>81</v>
      </c>
      <c r="AV785" s="13" t="s">
        <v>79</v>
      </c>
      <c r="AW785" s="13" t="s">
        <v>33</v>
      </c>
      <c r="AX785" s="13" t="s">
        <v>72</v>
      </c>
      <c r="AY785" s="243" t="s">
        <v>170</v>
      </c>
    </row>
    <row r="786" s="13" customFormat="1">
      <c r="A786" s="13"/>
      <c r="B786" s="233"/>
      <c r="C786" s="234"/>
      <c r="D786" s="235" t="s">
        <v>181</v>
      </c>
      <c r="E786" s="236" t="s">
        <v>19</v>
      </c>
      <c r="F786" s="237" t="s">
        <v>980</v>
      </c>
      <c r="G786" s="234"/>
      <c r="H786" s="236" t="s">
        <v>19</v>
      </c>
      <c r="I786" s="238"/>
      <c r="J786" s="234"/>
      <c r="K786" s="234"/>
      <c r="L786" s="239"/>
      <c r="M786" s="240"/>
      <c r="N786" s="241"/>
      <c r="O786" s="241"/>
      <c r="P786" s="241"/>
      <c r="Q786" s="241"/>
      <c r="R786" s="241"/>
      <c r="S786" s="241"/>
      <c r="T786" s="24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3" t="s">
        <v>181</v>
      </c>
      <c r="AU786" s="243" t="s">
        <v>81</v>
      </c>
      <c r="AV786" s="13" t="s">
        <v>79</v>
      </c>
      <c r="AW786" s="13" t="s">
        <v>33</v>
      </c>
      <c r="AX786" s="13" t="s">
        <v>72</v>
      </c>
      <c r="AY786" s="243" t="s">
        <v>170</v>
      </c>
    </row>
    <row r="787" s="14" customFormat="1">
      <c r="A787" s="14"/>
      <c r="B787" s="244"/>
      <c r="C787" s="245"/>
      <c r="D787" s="235" t="s">
        <v>181</v>
      </c>
      <c r="E787" s="246" t="s">
        <v>19</v>
      </c>
      <c r="F787" s="247" t="s">
        <v>987</v>
      </c>
      <c r="G787" s="245"/>
      <c r="H787" s="248">
        <v>18.34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181</v>
      </c>
      <c r="AU787" s="254" t="s">
        <v>81</v>
      </c>
      <c r="AV787" s="14" t="s">
        <v>81</v>
      </c>
      <c r="AW787" s="14" t="s">
        <v>33</v>
      </c>
      <c r="AX787" s="14" t="s">
        <v>72</v>
      </c>
      <c r="AY787" s="254" t="s">
        <v>170</v>
      </c>
    </row>
    <row r="788" s="15" customFormat="1">
      <c r="A788" s="15"/>
      <c r="B788" s="255"/>
      <c r="C788" s="256"/>
      <c r="D788" s="235" t="s">
        <v>181</v>
      </c>
      <c r="E788" s="257" t="s">
        <v>19</v>
      </c>
      <c r="F788" s="258" t="s">
        <v>187</v>
      </c>
      <c r="G788" s="256"/>
      <c r="H788" s="259">
        <v>18.34</v>
      </c>
      <c r="I788" s="260"/>
      <c r="J788" s="256"/>
      <c r="K788" s="256"/>
      <c r="L788" s="261"/>
      <c r="M788" s="262"/>
      <c r="N788" s="263"/>
      <c r="O788" s="263"/>
      <c r="P788" s="263"/>
      <c r="Q788" s="263"/>
      <c r="R788" s="263"/>
      <c r="S788" s="263"/>
      <c r="T788" s="264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65" t="s">
        <v>181</v>
      </c>
      <c r="AU788" s="265" t="s">
        <v>81</v>
      </c>
      <c r="AV788" s="15" t="s">
        <v>177</v>
      </c>
      <c r="AW788" s="15" t="s">
        <v>33</v>
      </c>
      <c r="AX788" s="15" t="s">
        <v>79</v>
      </c>
      <c r="AY788" s="265" t="s">
        <v>170</v>
      </c>
    </row>
    <row r="789" s="14" customFormat="1">
      <c r="A789" s="14"/>
      <c r="B789" s="244"/>
      <c r="C789" s="245"/>
      <c r="D789" s="235" t="s">
        <v>181</v>
      </c>
      <c r="E789" s="245"/>
      <c r="F789" s="247" t="s">
        <v>988</v>
      </c>
      <c r="G789" s="245"/>
      <c r="H789" s="248">
        <v>19.257000000000001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181</v>
      </c>
      <c r="AU789" s="254" t="s">
        <v>81</v>
      </c>
      <c r="AV789" s="14" t="s">
        <v>81</v>
      </c>
      <c r="AW789" s="14" t="s">
        <v>4</v>
      </c>
      <c r="AX789" s="14" t="s">
        <v>79</v>
      </c>
      <c r="AY789" s="254" t="s">
        <v>170</v>
      </c>
    </row>
    <row r="790" s="2" customFormat="1" ht="37.8" customHeight="1">
      <c r="A790" s="41"/>
      <c r="B790" s="42"/>
      <c r="C790" s="215" t="s">
        <v>989</v>
      </c>
      <c r="D790" s="215" t="s">
        <v>172</v>
      </c>
      <c r="E790" s="216" t="s">
        <v>493</v>
      </c>
      <c r="F790" s="217" t="s">
        <v>494</v>
      </c>
      <c r="G790" s="218" t="s">
        <v>219</v>
      </c>
      <c r="H790" s="219">
        <v>8.0700000000000003</v>
      </c>
      <c r="I790" s="220"/>
      <c r="J790" s="221">
        <f>ROUND(I790*H790,2)</f>
        <v>0</v>
      </c>
      <c r="K790" s="217" t="s">
        <v>176</v>
      </c>
      <c r="L790" s="47"/>
      <c r="M790" s="222" t="s">
        <v>19</v>
      </c>
      <c r="N790" s="223" t="s">
        <v>43</v>
      </c>
      <c r="O790" s="87"/>
      <c r="P790" s="224">
        <f>O790*H790</f>
        <v>0</v>
      </c>
      <c r="Q790" s="224">
        <v>0</v>
      </c>
      <c r="R790" s="224">
        <f>Q790*H790</f>
        <v>0</v>
      </c>
      <c r="S790" s="224">
        <v>0</v>
      </c>
      <c r="T790" s="225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26" t="s">
        <v>188</v>
      </c>
      <c r="AT790" s="226" t="s">
        <v>172</v>
      </c>
      <c r="AU790" s="226" t="s">
        <v>81</v>
      </c>
      <c r="AY790" s="20" t="s">
        <v>170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20" t="s">
        <v>79</v>
      </c>
      <c r="BK790" s="227">
        <f>ROUND(I790*H790,2)</f>
        <v>0</v>
      </c>
      <c r="BL790" s="20" t="s">
        <v>188</v>
      </c>
      <c r="BM790" s="226" t="s">
        <v>990</v>
      </c>
    </row>
    <row r="791" s="2" customFormat="1">
      <c r="A791" s="41"/>
      <c r="B791" s="42"/>
      <c r="C791" s="43"/>
      <c r="D791" s="228" t="s">
        <v>179</v>
      </c>
      <c r="E791" s="43"/>
      <c r="F791" s="229" t="s">
        <v>496</v>
      </c>
      <c r="G791" s="43"/>
      <c r="H791" s="43"/>
      <c r="I791" s="230"/>
      <c r="J791" s="43"/>
      <c r="K791" s="43"/>
      <c r="L791" s="47"/>
      <c r="M791" s="231"/>
      <c r="N791" s="232"/>
      <c r="O791" s="87"/>
      <c r="P791" s="87"/>
      <c r="Q791" s="87"/>
      <c r="R791" s="87"/>
      <c r="S791" s="87"/>
      <c r="T791" s="88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20" t="s">
        <v>179</v>
      </c>
      <c r="AU791" s="20" t="s">
        <v>81</v>
      </c>
    </row>
    <row r="792" s="12" customFormat="1" ht="22.8" customHeight="1">
      <c r="A792" s="12"/>
      <c r="B792" s="199"/>
      <c r="C792" s="200"/>
      <c r="D792" s="201" t="s">
        <v>71</v>
      </c>
      <c r="E792" s="213" t="s">
        <v>497</v>
      </c>
      <c r="F792" s="213" t="s">
        <v>991</v>
      </c>
      <c r="G792" s="200"/>
      <c r="H792" s="200"/>
      <c r="I792" s="203"/>
      <c r="J792" s="214">
        <f>BK792</f>
        <v>0</v>
      </c>
      <c r="K792" s="200"/>
      <c r="L792" s="205"/>
      <c r="M792" s="206"/>
      <c r="N792" s="207"/>
      <c r="O792" s="207"/>
      <c r="P792" s="208">
        <f>SUM(P793:P934)</f>
        <v>0</v>
      </c>
      <c r="Q792" s="207"/>
      <c r="R792" s="208">
        <f>SUM(R793:R934)</f>
        <v>0.12305618195000001</v>
      </c>
      <c r="S792" s="207"/>
      <c r="T792" s="209">
        <f>SUM(T793:T934)</f>
        <v>0.0058326899999999998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10" t="s">
        <v>81</v>
      </c>
      <c r="AT792" s="211" t="s">
        <v>71</v>
      </c>
      <c r="AU792" s="211" t="s">
        <v>79</v>
      </c>
      <c r="AY792" s="210" t="s">
        <v>170</v>
      </c>
      <c r="BK792" s="212">
        <f>SUM(BK793:BK934)</f>
        <v>0</v>
      </c>
    </row>
    <row r="793" s="2" customFormat="1" ht="16.5" customHeight="1">
      <c r="A793" s="41"/>
      <c r="B793" s="42"/>
      <c r="C793" s="215" t="s">
        <v>992</v>
      </c>
      <c r="D793" s="215" t="s">
        <v>172</v>
      </c>
      <c r="E793" s="216" t="s">
        <v>993</v>
      </c>
      <c r="F793" s="217" t="s">
        <v>994</v>
      </c>
      <c r="G793" s="218" t="s">
        <v>233</v>
      </c>
      <c r="H793" s="219">
        <v>80.150000000000006</v>
      </c>
      <c r="I793" s="220"/>
      <c r="J793" s="221">
        <f>ROUND(I793*H793,2)</f>
        <v>0</v>
      </c>
      <c r="K793" s="217" t="s">
        <v>176</v>
      </c>
      <c r="L793" s="47"/>
      <c r="M793" s="222" t="s">
        <v>19</v>
      </c>
      <c r="N793" s="223" t="s">
        <v>43</v>
      </c>
      <c r="O793" s="87"/>
      <c r="P793" s="224">
        <f>O793*H793</f>
        <v>0</v>
      </c>
      <c r="Q793" s="224">
        <v>0</v>
      </c>
      <c r="R793" s="224">
        <f>Q793*H793</f>
        <v>0</v>
      </c>
      <c r="S793" s="224">
        <v>3.0000000000000001E-05</v>
      </c>
      <c r="T793" s="225">
        <f>S793*H793</f>
        <v>0.0024045000000000004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26" t="s">
        <v>188</v>
      </c>
      <c r="AT793" s="226" t="s">
        <v>172</v>
      </c>
      <c r="AU793" s="226" t="s">
        <v>81</v>
      </c>
      <c r="AY793" s="20" t="s">
        <v>170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20" t="s">
        <v>79</v>
      </c>
      <c r="BK793" s="227">
        <f>ROUND(I793*H793,2)</f>
        <v>0</v>
      </c>
      <c r="BL793" s="20" t="s">
        <v>188</v>
      </c>
      <c r="BM793" s="226" t="s">
        <v>995</v>
      </c>
    </row>
    <row r="794" s="2" customFormat="1">
      <c r="A794" s="41"/>
      <c r="B794" s="42"/>
      <c r="C794" s="43"/>
      <c r="D794" s="228" t="s">
        <v>179</v>
      </c>
      <c r="E794" s="43"/>
      <c r="F794" s="229" t="s">
        <v>996</v>
      </c>
      <c r="G794" s="43"/>
      <c r="H794" s="43"/>
      <c r="I794" s="230"/>
      <c r="J794" s="43"/>
      <c r="K794" s="43"/>
      <c r="L794" s="47"/>
      <c r="M794" s="231"/>
      <c r="N794" s="232"/>
      <c r="O794" s="87"/>
      <c r="P794" s="87"/>
      <c r="Q794" s="87"/>
      <c r="R794" s="87"/>
      <c r="S794" s="87"/>
      <c r="T794" s="88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T794" s="20" t="s">
        <v>179</v>
      </c>
      <c r="AU794" s="20" t="s">
        <v>81</v>
      </c>
    </row>
    <row r="795" s="13" customFormat="1">
      <c r="A795" s="13"/>
      <c r="B795" s="233"/>
      <c r="C795" s="234"/>
      <c r="D795" s="235" t="s">
        <v>181</v>
      </c>
      <c r="E795" s="236" t="s">
        <v>19</v>
      </c>
      <c r="F795" s="237" t="s">
        <v>669</v>
      </c>
      <c r="G795" s="234"/>
      <c r="H795" s="236" t="s">
        <v>19</v>
      </c>
      <c r="I795" s="238"/>
      <c r="J795" s="234"/>
      <c r="K795" s="234"/>
      <c r="L795" s="239"/>
      <c r="M795" s="240"/>
      <c r="N795" s="241"/>
      <c r="O795" s="241"/>
      <c r="P795" s="241"/>
      <c r="Q795" s="241"/>
      <c r="R795" s="241"/>
      <c r="S795" s="241"/>
      <c r="T795" s="24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3" t="s">
        <v>181</v>
      </c>
      <c r="AU795" s="243" t="s">
        <v>81</v>
      </c>
      <c r="AV795" s="13" t="s">
        <v>79</v>
      </c>
      <c r="AW795" s="13" t="s">
        <v>33</v>
      </c>
      <c r="AX795" s="13" t="s">
        <v>72</v>
      </c>
      <c r="AY795" s="243" t="s">
        <v>170</v>
      </c>
    </row>
    <row r="796" s="13" customFormat="1">
      <c r="A796" s="13"/>
      <c r="B796" s="233"/>
      <c r="C796" s="234"/>
      <c r="D796" s="235" t="s">
        <v>181</v>
      </c>
      <c r="E796" s="236" t="s">
        <v>19</v>
      </c>
      <c r="F796" s="237" t="s">
        <v>997</v>
      </c>
      <c r="G796" s="234"/>
      <c r="H796" s="236" t="s">
        <v>19</v>
      </c>
      <c r="I796" s="238"/>
      <c r="J796" s="234"/>
      <c r="K796" s="234"/>
      <c r="L796" s="239"/>
      <c r="M796" s="240"/>
      <c r="N796" s="241"/>
      <c r="O796" s="241"/>
      <c r="P796" s="241"/>
      <c r="Q796" s="241"/>
      <c r="R796" s="241"/>
      <c r="S796" s="241"/>
      <c r="T796" s="24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3" t="s">
        <v>181</v>
      </c>
      <c r="AU796" s="243" t="s">
        <v>81</v>
      </c>
      <c r="AV796" s="13" t="s">
        <v>79</v>
      </c>
      <c r="AW796" s="13" t="s">
        <v>33</v>
      </c>
      <c r="AX796" s="13" t="s">
        <v>72</v>
      </c>
      <c r="AY796" s="243" t="s">
        <v>170</v>
      </c>
    </row>
    <row r="797" s="13" customFormat="1">
      <c r="A797" s="13"/>
      <c r="B797" s="233"/>
      <c r="C797" s="234"/>
      <c r="D797" s="235" t="s">
        <v>181</v>
      </c>
      <c r="E797" s="236" t="s">
        <v>19</v>
      </c>
      <c r="F797" s="237" t="s">
        <v>998</v>
      </c>
      <c r="G797" s="234"/>
      <c r="H797" s="236" t="s">
        <v>19</v>
      </c>
      <c r="I797" s="238"/>
      <c r="J797" s="234"/>
      <c r="K797" s="234"/>
      <c r="L797" s="239"/>
      <c r="M797" s="240"/>
      <c r="N797" s="241"/>
      <c r="O797" s="241"/>
      <c r="P797" s="241"/>
      <c r="Q797" s="241"/>
      <c r="R797" s="241"/>
      <c r="S797" s="241"/>
      <c r="T797" s="24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3" t="s">
        <v>181</v>
      </c>
      <c r="AU797" s="243" t="s">
        <v>81</v>
      </c>
      <c r="AV797" s="13" t="s">
        <v>79</v>
      </c>
      <c r="AW797" s="13" t="s">
        <v>33</v>
      </c>
      <c r="AX797" s="13" t="s">
        <v>72</v>
      </c>
      <c r="AY797" s="243" t="s">
        <v>170</v>
      </c>
    </row>
    <row r="798" s="14" customFormat="1">
      <c r="A798" s="14"/>
      <c r="B798" s="244"/>
      <c r="C798" s="245"/>
      <c r="D798" s="235" t="s">
        <v>181</v>
      </c>
      <c r="E798" s="246" t="s">
        <v>19</v>
      </c>
      <c r="F798" s="247" t="s">
        <v>999</v>
      </c>
      <c r="G798" s="245"/>
      <c r="H798" s="248">
        <v>7.3499999999999996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181</v>
      </c>
      <c r="AU798" s="254" t="s">
        <v>81</v>
      </c>
      <c r="AV798" s="14" t="s">
        <v>81</v>
      </c>
      <c r="AW798" s="14" t="s">
        <v>33</v>
      </c>
      <c r="AX798" s="14" t="s">
        <v>72</v>
      </c>
      <c r="AY798" s="254" t="s">
        <v>170</v>
      </c>
    </row>
    <row r="799" s="13" customFormat="1">
      <c r="A799" s="13"/>
      <c r="B799" s="233"/>
      <c r="C799" s="234"/>
      <c r="D799" s="235" t="s">
        <v>181</v>
      </c>
      <c r="E799" s="236" t="s">
        <v>19</v>
      </c>
      <c r="F799" s="237" t="s">
        <v>408</v>
      </c>
      <c r="G799" s="234"/>
      <c r="H799" s="236" t="s">
        <v>19</v>
      </c>
      <c r="I799" s="238"/>
      <c r="J799" s="234"/>
      <c r="K799" s="234"/>
      <c r="L799" s="239"/>
      <c r="M799" s="240"/>
      <c r="N799" s="241"/>
      <c r="O799" s="241"/>
      <c r="P799" s="241"/>
      <c r="Q799" s="241"/>
      <c r="R799" s="241"/>
      <c r="S799" s="241"/>
      <c r="T799" s="24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3" t="s">
        <v>181</v>
      </c>
      <c r="AU799" s="243" t="s">
        <v>81</v>
      </c>
      <c r="AV799" s="13" t="s">
        <v>79</v>
      </c>
      <c r="AW799" s="13" t="s">
        <v>33</v>
      </c>
      <c r="AX799" s="13" t="s">
        <v>72</v>
      </c>
      <c r="AY799" s="243" t="s">
        <v>170</v>
      </c>
    </row>
    <row r="800" s="13" customFormat="1">
      <c r="A800" s="13"/>
      <c r="B800" s="233"/>
      <c r="C800" s="234"/>
      <c r="D800" s="235" t="s">
        <v>181</v>
      </c>
      <c r="E800" s="236" t="s">
        <v>19</v>
      </c>
      <c r="F800" s="237" t="s">
        <v>1000</v>
      </c>
      <c r="G800" s="234"/>
      <c r="H800" s="236" t="s">
        <v>19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181</v>
      </c>
      <c r="AU800" s="243" t="s">
        <v>81</v>
      </c>
      <c r="AV800" s="13" t="s">
        <v>79</v>
      </c>
      <c r="AW800" s="13" t="s">
        <v>33</v>
      </c>
      <c r="AX800" s="13" t="s">
        <v>72</v>
      </c>
      <c r="AY800" s="243" t="s">
        <v>170</v>
      </c>
    </row>
    <row r="801" s="13" customFormat="1">
      <c r="A801" s="13"/>
      <c r="B801" s="233"/>
      <c r="C801" s="234"/>
      <c r="D801" s="235" t="s">
        <v>181</v>
      </c>
      <c r="E801" s="236" t="s">
        <v>19</v>
      </c>
      <c r="F801" s="237" t="s">
        <v>997</v>
      </c>
      <c r="G801" s="234"/>
      <c r="H801" s="236" t="s">
        <v>19</v>
      </c>
      <c r="I801" s="238"/>
      <c r="J801" s="234"/>
      <c r="K801" s="234"/>
      <c r="L801" s="239"/>
      <c r="M801" s="240"/>
      <c r="N801" s="241"/>
      <c r="O801" s="241"/>
      <c r="P801" s="241"/>
      <c r="Q801" s="241"/>
      <c r="R801" s="241"/>
      <c r="S801" s="241"/>
      <c r="T801" s="24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3" t="s">
        <v>181</v>
      </c>
      <c r="AU801" s="243" t="s">
        <v>81</v>
      </c>
      <c r="AV801" s="13" t="s">
        <v>79</v>
      </c>
      <c r="AW801" s="13" t="s">
        <v>33</v>
      </c>
      <c r="AX801" s="13" t="s">
        <v>72</v>
      </c>
      <c r="AY801" s="243" t="s">
        <v>170</v>
      </c>
    </row>
    <row r="802" s="13" customFormat="1">
      <c r="A802" s="13"/>
      <c r="B802" s="233"/>
      <c r="C802" s="234"/>
      <c r="D802" s="235" t="s">
        <v>181</v>
      </c>
      <c r="E802" s="236" t="s">
        <v>19</v>
      </c>
      <c r="F802" s="237" t="s">
        <v>998</v>
      </c>
      <c r="G802" s="234"/>
      <c r="H802" s="236" t="s">
        <v>19</v>
      </c>
      <c r="I802" s="238"/>
      <c r="J802" s="234"/>
      <c r="K802" s="234"/>
      <c r="L802" s="239"/>
      <c r="M802" s="240"/>
      <c r="N802" s="241"/>
      <c r="O802" s="241"/>
      <c r="P802" s="241"/>
      <c r="Q802" s="241"/>
      <c r="R802" s="241"/>
      <c r="S802" s="241"/>
      <c r="T802" s="24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3" t="s">
        <v>181</v>
      </c>
      <c r="AU802" s="243" t="s">
        <v>81</v>
      </c>
      <c r="AV802" s="13" t="s">
        <v>79</v>
      </c>
      <c r="AW802" s="13" t="s">
        <v>33</v>
      </c>
      <c r="AX802" s="13" t="s">
        <v>72</v>
      </c>
      <c r="AY802" s="243" t="s">
        <v>170</v>
      </c>
    </row>
    <row r="803" s="14" customFormat="1">
      <c r="A803" s="14"/>
      <c r="B803" s="244"/>
      <c r="C803" s="245"/>
      <c r="D803" s="235" t="s">
        <v>181</v>
      </c>
      <c r="E803" s="246" t="s">
        <v>19</v>
      </c>
      <c r="F803" s="247" t="s">
        <v>239</v>
      </c>
      <c r="G803" s="245"/>
      <c r="H803" s="248">
        <v>72.799999999999997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181</v>
      </c>
      <c r="AU803" s="254" t="s">
        <v>81</v>
      </c>
      <c r="AV803" s="14" t="s">
        <v>81</v>
      </c>
      <c r="AW803" s="14" t="s">
        <v>33</v>
      </c>
      <c r="AX803" s="14" t="s">
        <v>72</v>
      </c>
      <c r="AY803" s="254" t="s">
        <v>170</v>
      </c>
    </row>
    <row r="804" s="13" customFormat="1">
      <c r="A804" s="13"/>
      <c r="B804" s="233"/>
      <c r="C804" s="234"/>
      <c r="D804" s="235" t="s">
        <v>181</v>
      </c>
      <c r="E804" s="236" t="s">
        <v>19</v>
      </c>
      <c r="F804" s="237" t="s">
        <v>237</v>
      </c>
      <c r="G804" s="234"/>
      <c r="H804" s="236" t="s">
        <v>19</v>
      </c>
      <c r="I804" s="238"/>
      <c r="J804" s="234"/>
      <c r="K804" s="234"/>
      <c r="L804" s="239"/>
      <c r="M804" s="240"/>
      <c r="N804" s="241"/>
      <c r="O804" s="241"/>
      <c r="P804" s="241"/>
      <c r="Q804" s="241"/>
      <c r="R804" s="241"/>
      <c r="S804" s="241"/>
      <c r="T804" s="24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3" t="s">
        <v>181</v>
      </c>
      <c r="AU804" s="243" t="s">
        <v>81</v>
      </c>
      <c r="AV804" s="13" t="s">
        <v>79</v>
      </c>
      <c r="AW804" s="13" t="s">
        <v>33</v>
      </c>
      <c r="AX804" s="13" t="s">
        <v>72</v>
      </c>
      <c r="AY804" s="243" t="s">
        <v>170</v>
      </c>
    </row>
    <row r="805" s="15" customFormat="1">
      <c r="A805" s="15"/>
      <c r="B805" s="255"/>
      <c r="C805" s="256"/>
      <c r="D805" s="235" t="s">
        <v>181</v>
      </c>
      <c r="E805" s="257" t="s">
        <v>19</v>
      </c>
      <c r="F805" s="258" t="s">
        <v>187</v>
      </c>
      <c r="G805" s="256"/>
      <c r="H805" s="259">
        <v>80.150000000000006</v>
      </c>
      <c r="I805" s="260"/>
      <c r="J805" s="256"/>
      <c r="K805" s="256"/>
      <c r="L805" s="261"/>
      <c r="M805" s="262"/>
      <c r="N805" s="263"/>
      <c r="O805" s="263"/>
      <c r="P805" s="263"/>
      <c r="Q805" s="263"/>
      <c r="R805" s="263"/>
      <c r="S805" s="263"/>
      <c r="T805" s="264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5" t="s">
        <v>181</v>
      </c>
      <c r="AU805" s="265" t="s">
        <v>81</v>
      </c>
      <c r="AV805" s="15" t="s">
        <v>177</v>
      </c>
      <c r="AW805" s="15" t="s">
        <v>33</v>
      </c>
      <c r="AX805" s="15" t="s">
        <v>79</v>
      </c>
      <c r="AY805" s="265" t="s">
        <v>170</v>
      </c>
    </row>
    <row r="806" s="2" customFormat="1" ht="16.5" customHeight="1">
      <c r="A806" s="41"/>
      <c r="B806" s="42"/>
      <c r="C806" s="281" t="s">
        <v>1001</v>
      </c>
      <c r="D806" s="281" t="s">
        <v>559</v>
      </c>
      <c r="E806" s="282" t="s">
        <v>1002</v>
      </c>
      <c r="F806" s="283" t="s">
        <v>1003</v>
      </c>
      <c r="G806" s="284" t="s">
        <v>233</v>
      </c>
      <c r="H806" s="285">
        <v>88.165000000000006</v>
      </c>
      <c r="I806" s="286"/>
      <c r="J806" s="287">
        <f>ROUND(I806*H806,2)</f>
        <v>0</v>
      </c>
      <c r="K806" s="283" t="s">
        <v>176</v>
      </c>
      <c r="L806" s="288"/>
      <c r="M806" s="289" t="s">
        <v>19</v>
      </c>
      <c r="N806" s="290" t="s">
        <v>43</v>
      </c>
      <c r="O806" s="87"/>
      <c r="P806" s="224">
        <f>O806*H806</f>
        <v>0</v>
      </c>
      <c r="Q806" s="224">
        <v>0</v>
      </c>
      <c r="R806" s="224">
        <f>Q806*H806</f>
        <v>0</v>
      </c>
      <c r="S806" s="224">
        <v>0</v>
      </c>
      <c r="T806" s="225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26" t="s">
        <v>428</v>
      </c>
      <c r="AT806" s="226" t="s">
        <v>559</v>
      </c>
      <c r="AU806" s="226" t="s">
        <v>81</v>
      </c>
      <c r="AY806" s="20" t="s">
        <v>170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20" t="s">
        <v>79</v>
      </c>
      <c r="BK806" s="227">
        <f>ROUND(I806*H806,2)</f>
        <v>0</v>
      </c>
      <c r="BL806" s="20" t="s">
        <v>188</v>
      </c>
      <c r="BM806" s="226" t="s">
        <v>1004</v>
      </c>
    </row>
    <row r="807" s="13" customFormat="1">
      <c r="A807" s="13"/>
      <c r="B807" s="233"/>
      <c r="C807" s="234"/>
      <c r="D807" s="235" t="s">
        <v>181</v>
      </c>
      <c r="E807" s="236" t="s">
        <v>19</v>
      </c>
      <c r="F807" s="237" t="s">
        <v>669</v>
      </c>
      <c r="G807" s="234"/>
      <c r="H807" s="236" t="s">
        <v>19</v>
      </c>
      <c r="I807" s="238"/>
      <c r="J807" s="234"/>
      <c r="K807" s="234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181</v>
      </c>
      <c r="AU807" s="243" t="s">
        <v>81</v>
      </c>
      <c r="AV807" s="13" t="s">
        <v>79</v>
      </c>
      <c r="AW807" s="13" t="s">
        <v>33</v>
      </c>
      <c r="AX807" s="13" t="s">
        <v>72</v>
      </c>
      <c r="AY807" s="243" t="s">
        <v>170</v>
      </c>
    </row>
    <row r="808" s="13" customFormat="1">
      <c r="A808" s="13"/>
      <c r="B808" s="233"/>
      <c r="C808" s="234"/>
      <c r="D808" s="235" t="s">
        <v>181</v>
      </c>
      <c r="E808" s="236" t="s">
        <v>19</v>
      </c>
      <c r="F808" s="237" t="s">
        <v>997</v>
      </c>
      <c r="G808" s="234"/>
      <c r="H808" s="236" t="s">
        <v>19</v>
      </c>
      <c r="I808" s="238"/>
      <c r="J808" s="234"/>
      <c r="K808" s="234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181</v>
      </c>
      <c r="AU808" s="243" t="s">
        <v>81</v>
      </c>
      <c r="AV808" s="13" t="s">
        <v>79</v>
      </c>
      <c r="AW808" s="13" t="s">
        <v>33</v>
      </c>
      <c r="AX808" s="13" t="s">
        <v>72</v>
      </c>
      <c r="AY808" s="243" t="s">
        <v>170</v>
      </c>
    </row>
    <row r="809" s="13" customFormat="1">
      <c r="A809" s="13"/>
      <c r="B809" s="233"/>
      <c r="C809" s="234"/>
      <c r="D809" s="235" t="s">
        <v>181</v>
      </c>
      <c r="E809" s="236" t="s">
        <v>19</v>
      </c>
      <c r="F809" s="237" t="s">
        <v>998</v>
      </c>
      <c r="G809" s="234"/>
      <c r="H809" s="236" t="s">
        <v>19</v>
      </c>
      <c r="I809" s="238"/>
      <c r="J809" s="234"/>
      <c r="K809" s="234"/>
      <c r="L809" s="239"/>
      <c r="M809" s="240"/>
      <c r="N809" s="241"/>
      <c r="O809" s="241"/>
      <c r="P809" s="241"/>
      <c r="Q809" s="241"/>
      <c r="R809" s="241"/>
      <c r="S809" s="241"/>
      <c r="T809" s="24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3" t="s">
        <v>181</v>
      </c>
      <c r="AU809" s="243" t="s">
        <v>81</v>
      </c>
      <c r="AV809" s="13" t="s">
        <v>79</v>
      </c>
      <c r="AW809" s="13" t="s">
        <v>33</v>
      </c>
      <c r="AX809" s="13" t="s">
        <v>72</v>
      </c>
      <c r="AY809" s="243" t="s">
        <v>170</v>
      </c>
    </row>
    <row r="810" s="14" customFormat="1">
      <c r="A810" s="14"/>
      <c r="B810" s="244"/>
      <c r="C810" s="245"/>
      <c r="D810" s="235" t="s">
        <v>181</v>
      </c>
      <c r="E810" s="246" t="s">
        <v>19</v>
      </c>
      <c r="F810" s="247" t="s">
        <v>999</v>
      </c>
      <c r="G810" s="245"/>
      <c r="H810" s="248">
        <v>7.3499999999999996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181</v>
      </c>
      <c r="AU810" s="254" t="s">
        <v>81</v>
      </c>
      <c r="AV810" s="14" t="s">
        <v>81</v>
      </c>
      <c r="AW810" s="14" t="s">
        <v>33</v>
      </c>
      <c r="AX810" s="14" t="s">
        <v>72</v>
      </c>
      <c r="AY810" s="254" t="s">
        <v>170</v>
      </c>
    </row>
    <row r="811" s="13" customFormat="1">
      <c r="A811" s="13"/>
      <c r="B811" s="233"/>
      <c r="C811" s="234"/>
      <c r="D811" s="235" t="s">
        <v>181</v>
      </c>
      <c r="E811" s="236" t="s">
        <v>19</v>
      </c>
      <c r="F811" s="237" t="s">
        <v>408</v>
      </c>
      <c r="G811" s="234"/>
      <c r="H811" s="236" t="s">
        <v>19</v>
      </c>
      <c r="I811" s="238"/>
      <c r="J811" s="234"/>
      <c r="K811" s="234"/>
      <c r="L811" s="239"/>
      <c r="M811" s="240"/>
      <c r="N811" s="241"/>
      <c r="O811" s="241"/>
      <c r="P811" s="241"/>
      <c r="Q811" s="241"/>
      <c r="R811" s="241"/>
      <c r="S811" s="241"/>
      <c r="T811" s="24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3" t="s">
        <v>181</v>
      </c>
      <c r="AU811" s="243" t="s">
        <v>81</v>
      </c>
      <c r="AV811" s="13" t="s">
        <v>79</v>
      </c>
      <c r="AW811" s="13" t="s">
        <v>33</v>
      </c>
      <c r="AX811" s="13" t="s">
        <v>72</v>
      </c>
      <c r="AY811" s="243" t="s">
        <v>170</v>
      </c>
    </row>
    <row r="812" s="13" customFormat="1">
      <c r="A812" s="13"/>
      <c r="B812" s="233"/>
      <c r="C812" s="234"/>
      <c r="D812" s="235" t="s">
        <v>181</v>
      </c>
      <c r="E812" s="236" t="s">
        <v>19</v>
      </c>
      <c r="F812" s="237" t="s">
        <v>1000</v>
      </c>
      <c r="G812" s="234"/>
      <c r="H812" s="236" t="s">
        <v>19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181</v>
      </c>
      <c r="AU812" s="243" t="s">
        <v>81</v>
      </c>
      <c r="AV812" s="13" t="s">
        <v>79</v>
      </c>
      <c r="AW812" s="13" t="s">
        <v>33</v>
      </c>
      <c r="AX812" s="13" t="s">
        <v>72</v>
      </c>
      <c r="AY812" s="243" t="s">
        <v>170</v>
      </c>
    </row>
    <row r="813" s="13" customFormat="1">
      <c r="A813" s="13"/>
      <c r="B813" s="233"/>
      <c r="C813" s="234"/>
      <c r="D813" s="235" t="s">
        <v>181</v>
      </c>
      <c r="E813" s="236" t="s">
        <v>19</v>
      </c>
      <c r="F813" s="237" t="s">
        <v>997</v>
      </c>
      <c r="G813" s="234"/>
      <c r="H813" s="236" t="s">
        <v>19</v>
      </c>
      <c r="I813" s="238"/>
      <c r="J813" s="234"/>
      <c r="K813" s="234"/>
      <c r="L813" s="239"/>
      <c r="M813" s="240"/>
      <c r="N813" s="241"/>
      <c r="O813" s="241"/>
      <c r="P813" s="241"/>
      <c r="Q813" s="241"/>
      <c r="R813" s="241"/>
      <c r="S813" s="241"/>
      <c r="T813" s="24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3" t="s">
        <v>181</v>
      </c>
      <c r="AU813" s="243" t="s">
        <v>81</v>
      </c>
      <c r="AV813" s="13" t="s">
        <v>79</v>
      </c>
      <c r="AW813" s="13" t="s">
        <v>33</v>
      </c>
      <c r="AX813" s="13" t="s">
        <v>72</v>
      </c>
      <c r="AY813" s="243" t="s">
        <v>170</v>
      </c>
    </row>
    <row r="814" s="13" customFormat="1">
      <c r="A814" s="13"/>
      <c r="B814" s="233"/>
      <c r="C814" s="234"/>
      <c r="D814" s="235" t="s">
        <v>181</v>
      </c>
      <c r="E814" s="236" t="s">
        <v>19</v>
      </c>
      <c r="F814" s="237" t="s">
        <v>998</v>
      </c>
      <c r="G814" s="234"/>
      <c r="H814" s="236" t="s">
        <v>19</v>
      </c>
      <c r="I814" s="238"/>
      <c r="J814" s="234"/>
      <c r="K814" s="234"/>
      <c r="L814" s="239"/>
      <c r="M814" s="240"/>
      <c r="N814" s="241"/>
      <c r="O814" s="241"/>
      <c r="P814" s="241"/>
      <c r="Q814" s="241"/>
      <c r="R814" s="241"/>
      <c r="S814" s="241"/>
      <c r="T814" s="24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3" t="s">
        <v>181</v>
      </c>
      <c r="AU814" s="243" t="s">
        <v>81</v>
      </c>
      <c r="AV814" s="13" t="s">
        <v>79</v>
      </c>
      <c r="AW814" s="13" t="s">
        <v>33</v>
      </c>
      <c r="AX814" s="13" t="s">
        <v>72</v>
      </c>
      <c r="AY814" s="243" t="s">
        <v>170</v>
      </c>
    </row>
    <row r="815" s="14" customFormat="1">
      <c r="A815" s="14"/>
      <c r="B815" s="244"/>
      <c r="C815" s="245"/>
      <c r="D815" s="235" t="s">
        <v>181</v>
      </c>
      <c r="E815" s="246" t="s">
        <v>19</v>
      </c>
      <c r="F815" s="247" t="s">
        <v>239</v>
      </c>
      <c r="G815" s="245"/>
      <c r="H815" s="248">
        <v>72.799999999999997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181</v>
      </c>
      <c r="AU815" s="254" t="s">
        <v>81</v>
      </c>
      <c r="AV815" s="14" t="s">
        <v>81</v>
      </c>
      <c r="AW815" s="14" t="s">
        <v>33</v>
      </c>
      <c r="AX815" s="14" t="s">
        <v>72</v>
      </c>
      <c r="AY815" s="254" t="s">
        <v>170</v>
      </c>
    </row>
    <row r="816" s="13" customFormat="1">
      <c r="A816" s="13"/>
      <c r="B816" s="233"/>
      <c r="C816" s="234"/>
      <c r="D816" s="235" t="s">
        <v>181</v>
      </c>
      <c r="E816" s="236" t="s">
        <v>19</v>
      </c>
      <c r="F816" s="237" t="s">
        <v>237</v>
      </c>
      <c r="G816" s="234"/>
      <c r="H816" s="236" t="s">
        <v>19</v>
      </c>
      <c r="I816" s="238"/>
      <c r="J816" s="234"/>
      <c r="K816" s="234"/>
      <c r="L816" s="239"/>
      <c r="M816" s="240"/>
      <c r="N816" s="241"/>
      <c r="O816" s="241"/>
      <c r="P816" s="241"/>
      <c r="Q816" s="241"/>
      <c r="R816" s="241"/>
      <c r="S816" s="241"/>
      <c r="T816" s="24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3" t="s">
        <v>181</v>
      </c>
      <c r="AU816" s="243" t="s">
        <v>81</v>
      </c>
      <c r="AV816" s="13" t="s">
        <v>79</v>
      </c>
      <c r="AW816" s="13" t="s">
        <v>33</v>
      </c>
      <c r="AX816" s="13" t="s">
        <v>72</v>
      </c>
      <c r="AY816" s="243" t="s">
        <v>170</v>
      </c>
    </row>
    <row r="817" s="15" customFormat="1">
      <c r="A817" s="15"/>
      <c r="B817" s="255"/>
      <c r="C817" s="256"/>
      <c r="D817" s="235" t="s">
        <v>181</v>
      </c>
      <c r="E817" s="257" t="s">
        <v>19</v>
      </c>
      <c r="F817" s="258" t="s">
        <v>187</v>
      </c>
      <c r="G817" s="256"/>
      <c r="H817" s="259">
        <v>80.150000000000006</v>
      </c>
      <c r="I817" s="260"/>
      <c r="J817" s="256"/>
      <c r="K817" s="256"/>
      <c r="L817" s="261"/>
      <c r="M817" s="262"/>
      <c r="N817" s="263"/>
      <c r="O817" s="263"/>
      <c r="P817" s="263"/>
      <c r="Q817" s="263"/>
      <c r="R817" s="263"/>
      <c r="S817" s="263"/>
      <c r="T817" s="264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65" t="s">
        <v>181</v>
      </c>
      <c r="AU817" s="265" t="s">
        <v>81</v>
      </c>
      <c r="AV817" s="15" t="s">
        <v>177</v>
      </c>
      <c r="AW817" s="15" t="s">
        <v>33</v>
      </c>
      <c r="AX817" s="15" t="s">
        <v>79</v>
      </c>
      <c r="AY817" s="265" t="s">
        <v>170</v>
      </c>
    </row>
    <row r="818" s="14" customFormat="1">
      <c r="A818" s="14"/>
      <c r="B818" s="244"/>
      <c r="C818" s="245"/>
      <c r="D818" s="235" t="s">
        <v>181</v>
      </c>
      <c r="E818" s="245"/>
      <c r="F818" s="247" t="s">
        <v>1005</v>
      </c>
      <c r="G818" s="245"/>
      <c r="H818" s="248">
        <v>88.165000000000006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181</v>
      </c>
      <c r="AU818" s="254" t="s">
        <v>81</v>
      </c>
      <c r="AV818" s="14" t="s">
        <v>81</v>
      </c>
      <c r="AW818" s="14" t="s">
        <v>4</v>
      </c>
      <c r="AX818" s="14" t="s">
        <v>79</v>
      </c>
      <c r="AY818" s="254" t="s">
        <v>170</v>
      </c>
    </row>
    <row r="819" s="2" customFormat="1" ht="24.15" customHeight="1">
      <c r="A819" s="41"/>
      <c r="B819" s="42"/>
      <c r="C819" s="215" t="s">
        <v>1006</v>
      </c>
      <c r="D819" s="215" t="s">
        <v>172</v>
      </c>
      <c r="E819" s="216" t="s">
        <v>1007</v>
      </c>
      <c r="F819" s="217" t="s">
        <v>1008</v>
      </c>
      <c r="G819" s="218" t="s">
        <v>233</v>
      </c>
      <c r="H819" s="219">
        <v>114.273</v>
      </c>
      <c r="I819" s="220"/>
      <c r="J819" s="221">
        <f>ROUND(I819*H819,2)</f>
        <v>0</v>
      </c>
      <c r="K819" s="217" t="s">
        <v>176</v>
      </c>
      <c r="L819" s="47"/>
      <c r="M819" s="222" t="s">
        <v>19</v>
      </c>
      <c r="N819" s="223" t="s">
        <v>43</v>
      </c>
      <c r="O819" s="87"/>
      <c r="P819" s="224">
        <f>O819*H819</f>
        <v>0</v>
      </c>
      <c r="Q819" s="224">
        <v>0</v>
      </c>
      <c r="R819" s="224">
        <f>Q819*H819</f>
        <v>0</v>
      </c>
      <c r="S819" s="224">
        <v>3.0000000000000001E-05</v>
      </c>
      <c r="T819" s="225">
        <f>S819*H819</f>
        <v>0.0034281899999999998</v>
      </c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R819" s="226" t="s">
        <v>188</v>
      </c>
      <c r="AT819" s="226" t="s">
        <v>172</v>
      </c>
      <c r="AU819" s="226" t="s">
        <v>81</v>
      </c>
      <c r="AY819" s="20" t="s">
        <v>170</v>
      </c>
      <c r="BE819" s="227">
        <f>IF(N819="základní",J819,0)</f>
        <v>0</v>
      </c>
      <c r="BF819" s="227">
        <f>IF(N819="snížená",J819,0)</f>
        <v>0</v>
      </c>
      <c r="BG819" s="227">
        <f>IF(N819="zákl. přenesená",J819,0)</f>
        <v>0</v>
      </c>
      <c r="BH819" s="227">
        <f>IF(N819="sníž. přenesená",J819,0)</f>
        <v>0</v>
      </c>
      <c r="BI819" s="227">
        <f>IF(N819="nulová",J819,0)</f>
        <v>0</v>
      </c>
      <c r="BJ819" s="20" t="s">
        <v>79</v>
      </c>
      <c r="BK819" s="227">
        <f>ROUND(I819*H819,2)</f>
        <v>0</v>
      </c>
      <c r="BL819" s="20" t="s">
        <v>188</v>
      </c>
      <c r="BM819" s="226" t="s">
        <v>1009</v>
      </c>
    </row>
    <row r="820" s="2" customFormat="1">
      <c r="A820" s="41"/>
      <c r="B820" s="42"/>
      <c r="C820" s="43"/>
      <c r="D820" s="228" t="s">
        <v>179</v>
      </c>
      <c r="E820" s="43"/>
      <c r="F820" s="229" t="s">
        <v>1010</v>
      </c>
      <c r="G820" s="43"/>
      <c r="H820" s="43"/>
      <c r="I820" s="230"/>
      <c r="J820" s="43"/>
      <c r="K820" s="43"/>
      <c r="L820" s="47"/>
      <c r="M820" s="231"/>
      <c r="N820" s="232"/>
      <c r="O820" s="87"/>
      <c r="P820" s="87"/>
      <c r="Q820" s="87"/>
      <c r="R820" s="87"/>
      <c r="S820" s="87"/>
      <c r="T820" s="88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T820" s="20" t="s">
        <v>179</v>
      </c>
      <c r="AU820" s="20" t="s">
        <v>81</v>
      </c>
    </row>
    <row r="821" s="13" customFormat="1">
      <c r="A821" s="13"/>
      <c r="B821" s="233"/>
      <c r="C821" s="234"/>
      <c r="D821" s="235" t="s">
        <v>181</v>
      </c>
      <c r="E821" s="236" t="s">
        <v>19</v>
      </c>
      <c r="F821" s="237" t="s">
        <v>1011</v>
      </c>
      <c r="G821" s="234"/>
      <c r="H821" s="236" t="s">
        <v>19</v>
      </c>
      <c r="I821" s="238"/>
      <c r="J821" s="234"/>
      <c r="K821" s="234"/>
      <c r="L821" s="239"/>
      <c r="M821" s="240"/>
      <c r="N821" s="241"/>
      <c r="O821" s="241"/>
      <c r="P821" s="241"/>
      <c r="Q821" s="241"/>
      <c r="R821" s="241"/>
      <c r="S821" s="241"/>
      <c r="T821" s="24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3" t="s">
        <v>181</v>
      </c>
      <c r="AU821" s="243" t="s">
        <v>81</v>
      </c>
      <c r="AV821" s="13" t="s">
        <v>79</v>
      </c>
      <c r="AW821" s="13" t="s">
        <v>33</v>
      </c>
      <c r="AX821" s="13" t="s">
        <v>72</v>
      </c>
      <c r="AY821" s="243" t="s">
        <v>170</v>
      </c>
    </row>
    <row r="822" s="13" customFormat="1">
      <c r="A822" s="13"/>
      <c r="B822" s="233"/>
      <c r="C822" s="234"/>
      <c r="D822" s="235" t="s">
        <v>181</v>
      </c>
      <c r="E822" s="236" t="s">
        <v>19</v>
      </c>
      <c r="F822" s="237" t="s">
        <v>997</v>
      </c>
      <c r="G822" s="234"/>
      <c r="H822" s="236" t="s">
        <v>19</v>
      </c>
      <c r="I822" s="238"/>
      <c r="J822" s="234"/>
      <c r="K822" s="234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181</v>
      </c>
      <c r="AU822" s="243" t="s">
        <v>81</v>
      </c>
      <c r="AV822" s="13" t="s">
        <v>79</v>
      </c>
      <c r="AW822" s="13" t="s">
        <v>33</v>
      </c>
      <c r="AX822" s="13" t="s">
        <v>72</v>
      </c>
      <c r="AY822" s="243" t="s">
        <v>170</v>
      </c>
    </row>
    <row r="823" s="13" customFormat="1">
      <c r="A823" s="13"/>
      <c r="B823" s="233"/>
      <c r="C823" s="234"/>
      <c r="D823" s="235" t="s">
        <v>181</v>
      </c>
      <c r="E823" s="236" t="s">
        <v>19</v>
      </c>
      <c r="F823" s="237" t="s">
        <v>1012</v>
      </c>
      <c r="G823" s="234"/>
      <c r="H823" s="236" t="s">
        <v>19</v>
      </c>
      <c r="I823" s="238"/>
      <c r="J823" s="234"/>
      <c r="K823" s="234"/>
      <c r="L823" s="239"/>
      <c r="M823" s="240"/>
      <c r="N823" s="241"/>
      <c r="O823" s="241"/>
      <c r="P823" s="241"/>
      <c r="Q823" s="241"/>
      <c r="R823" s="241"/>
      <c r="S823" s="241"/>
      <c r="T823" s="24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3" t="s">
        <v>181</v>
      </c>
      <c r="AU823" s="243" t="s">
        <v>81</v>
      </c>
      <c r="AV823" s="13" t="s">
        <v>79</v>
      </c>
      <c r="AW823" s="13" t="s">
        <v>33</v>
      </c>
      <c r="AX823" s="13" t="s">
        <v>72</v>
      </c>
      <c r="AY823" s="243" t="s">
        <v>170</v>
      </c>
    </row>
    <row r="824" s="14" customFormat="1">
      <c r="A824" s="14"/>
      <c r="B824" s="244"/>
      <c r="C824" s="245"/>
      <c r="D824" s="235" t="s">
        <v>181</v>
      </c>
      <c r="E824" s="246" t="s">
        <v>19</v>
      </c>
      <c r="F824" s="247" t="s">
        <v>1013</v>
      </c>
      <c r="G824" s="245"/>
      <c r="H824" s="248">
        <v>31.117999999999999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181</v>
      </c>
      <c r="AU824" s="254" t="s">
        <v>81</v>
      </c>
      <c r="AV824" s="14" t="s">
        <v>81</v>
      </c>
      <c r="AW824" s="14" t="s">
        <v>33</v>
      </c>
      <c r="AX824" s="14" t="s">
        <v>72</v>
      </c>
      <c r="AY824" s="254" t="s">
        <v>170</v>
      </c>
    </row>
    <row r="825" s="13" customFormat="1">
      <c r="A825" s="13"/>
      <c r="B825" s="233"/>
      <c r="C825" s="234"/>
      <c r="D825" s="235" t="s">
        <v>181</v>
      </c>
      <c r="E825" s="236" t="s">
        <v>19</v>
      </c>
      <c r="F825" s="237" t="s">
        <v>1014</v>
      </c>
      <c r="G825" s="234"/>
      <c r="H825" s="236" t="s">
        <v>19</v>
      </c>
      <c r="I825" s="238"/>
      <c r="J825" s="234"/>
      <c r="K825" s="234"/>
      <c r="L825" s="239"/>
      <c r="M825" s="240"/>
      <c r="N825" s="241"/>
      <c r="O825" s="241"/>
      <c r="P825" s="241"/>
      <c r="Q825" s="241"/>
      <c r="R825" s="241"/>
      <c r="S825" s="241"/>
      <c r="T825" s="24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3" t="s">
        <v>181</v>
      </c>
      <c r="AU825" s="243" t="s">
        <v>81</v>
      </c>
      <c r="AV825" s="13" t="s">
        <v>79</v>
      </c>
      <c r="AW825" s="13" t="s">
        <v>33</v>
      </c>
      <c r="AX825" s="13" t="s">
        <v>72</v>
      </c>
      <c r="AY825" s="243" t="s">
        <v>170</v>
      </c>
    </row>
    <row r="826" s="13" customFormat="1">
      <c r="A826" s="13"/>
      <c r="B826" s="233"/>
      <c r="C826" s="234"/>
      <c r="D826" s="235" t="s">
        <v>181</v>
      </c>
      <c r="E826" s="236" t="s">
        <v>19</v>
      </c>
      <c r="F826" s="237" t="s">
        <v>997</v>
      </c>
      <c r="G826" s="234"/>
      <c r="H826" s="236" t="s">
        <v>19</v>
      </c>
      <c r="I826" s="238"/>
      <c r="J826" s="234"/>
      <c r="K826" s="234"/>
      <c r="L826" s="239"/>
      <c r="M826" s="240"/>
      <c r="N826" s="241"/>
      <c r="O826" s="241"/>
      <c r="P826" s="241"/>
      <c r="Q826" s="241"/>
      <c r="R826" s="241"/>
      <c r="S826" s="241"/>
      <c r="T826" s="24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3" t="s">
        <v>181</v>
      </c>
      <c r="AU826" s="243" t="s">
        <v>81</v>
      </c>
      <c r="AV826" s="13" t="s">
        <v>79</v>
      </c>
      <c r="AW826" s="13" t="s">
        <v>33</v>
      </c>
      <c r="AX826" s="13" t="s">
        <v>72</v>
      </c>
      <c r="AY826" s="243" t="s">
        <v>170</v>
      </c>
    </row>
    <row r="827" s="13" customFormat="1">
      <c r="A827" s="13"/>
      <c r="B827" s="233"/>
      <c r="C827" s="234"/>
      <c r="D827" s="235" t="s">
        <v>181</v>
      </c>
      <c r="E827" s="236" t="s">
        <v>19</v>
      </c>
      <c r="F827" s="237" t="s">
        <v>1015</v>
      </c>
      <c r="G827" s="234"/>
      <c r="H827" s="236" t="s">
        <v>19</v>
      </c>
      <c r="I827" s="238"/>
      <c r="J827" s="234"/>
      <c r="K827" s="234"/>
      <c r="L827" s="239"/>
      <c r="M827" s="240"/>
      <c r="N827" s="241"/>
      <c r="O827" s="241"/>
      <c r="P827" s="241"/>
      <c r="Q827" s="241"/>
      <c r="R827" s="241"/>
      <c r="S827" s="241"/>
      <c r="T827" s="24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3" t="s">
        <v>181</v>
      </c>
      <c r="AU827" s="243" t="s">
        <v>81</v>
      </c>
      <c r="AV827" s="13" t="s">
        <v>79</v>
      </c>
      <c r="AW827" s="13" t="s">
        <v>33</v>
      </c>
      <c r="AX827" s="13" t="s">
        <v>72</v>
      </c>
      <c r="AY827" s="243" t="s">
        <v>170</v>
      </c>
    </row>
    <row r="828" s="14" customFormat="1">
      <c r="A828" s="14"/>
      <c r="B828" s="244"/>
      <c r="C828" s="245"/>
      <c r="D828" s="235" t="s">
        <v>181</v>
      </c>
      <c r="E828" s="246" t="s">
        <v>19</v>
      </c>
      <c r="F828" s="247" t="s">
        <v>1016</v>
      </c>
      <c r="G828" s="245"/>
      <c r="H828" s="248">
        <v>37.377000000000002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181</v>
      </c>
      <c r="AU828" s="254" t="s">
        <v>81</v>
      </c>
      <c r="AV828" s="14" t="s">
        <v>81</v>
      </c>
      <c r="AW828" s="14" t="s">
        <v>33</v>
      </c>
      <c r="AX828" s="14" t="s">
        <v>72</v>
      </c>
      <c r="AY828" s="254" t="s">
        <v>170</v>
      </c>
    </row>
    <row r="829" s="13" customFormat="1">
      <c r="A829" s="13"/>
      <c r="B829" s="233"/>
      <c r="C829" s="234"/>
      <c r="D829" s="235" t="s">
        <v>181</v>
      </c>
      <c r="E829" s="236" t="s">
        <v>19</v>
      </c>
      <c r="F829" s="237" t="s">
        <v>1017</v>
      </c>
      <c r="G829" s="234"/>
      <c r="H829" s="236" t="s">
        <v>19</v>
      </c>
      <c r="I829" s="238"/>
      <c r="J829" s="234"/>
      <c r="K829" s="234"/>
      <c r="L829" s="239"/>
      <c r="M829" s="240"/>
      <c r="N829" s="241"/>
      <c r="O829" s="241"/>
      <c r="P829" s="241"/>
      <c r="Q829" s="241"/>
      <c r="R829" s="241"/>
      <c r="S829" s="241"/>
      <c r="T829" s="24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3" t="s">
        <v>181</v>
      </c>
      <c r="AU829" s="243" t="s">
        <v>81</v>
      </c>
      <c r="AV829" s="13" t="s">
        <v>79</v>
      </c>
      <c r="AW829" s="13" t="s">
        <v>33</v>
      </c>
      <c r="AX829" s="13" t="s">
        <v>72</v>
      </c>
      <c r="AY829" s="243" t="s">
        <v>170</v>
      </c>
    </row>
    <row r="830" s="13" customFormat="1">
      <c r="A830" s="13"/>
      <c r="B830" s="233"/>
      <c r="C830" s="234"/>
      <c r="D830" s="235" t="s">
        <v>181</v>
      </c>
      <c r="E830" s="236" t="s">
        <v>19</v>
      </c>
      <c r="F830" s="237" t="s">
        <v>997</v>
      </c>
      <c r="G830" s="234"/>
      <c r="H830" s="236" t="s">
        <v>19</v>
      </c>
      <c r="I830" s="238"/>
      <c r="J830" s="234"/>
      <c r="K830" s="234"/>
      <c r="L830" s="239"/>
      <c r="M830" s="240"/>
      <c r="N830" s="241"/>
      <c r="O830" s="241"/>
      <c r="P830" s="241"/>
      <c r="Q830" s="241"/>
      <c r="R830" s="241"/>
      <c r="S830" s="241"/>
      <c r="T830" s="24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3" t="s">
        <v>181</v>
      </c>
      <c r="AU830" s="243" t="s">
        <v>81</v>
      </c>
      <c r="AV830" s="13" t="s">
        <v>79</v>
      </c>
      <c r="AW830" s="13" t="s">
        <v>33</v>
      </c>
      <c r="AX830" s="13" t="s">
        <v>72</v>
      </c>
      <c r="AY830" s="243" t="s">
        <v>170</v>
      </c>
    </row>
    <row r="831" s="13" customFormat="1">
      <c r="A831" s="13"/>
      <c r="B831" s="233"/>
      <c r="C831" s="234"/>
      <c r="D831" s="235" t="s">
        <v>181</v>
      </c>
      <c r="E831" s="236" t="s">
        <v>19</v>
      </c>
      <c r="F831" s="237" t="s">
        <v>1018</v>
      </c>
      <c r="G831" s="234"/>
      <c r="H831" s="236" t="s">
        <v>19</v>
      </c>
      <c r="I831" s="238"/>
      <c r="J831" s="234"/>
      <c r="K831" s="234"/>
      <c r="L831" s="239"/>
      <c r="M831" s="240"/>
      <c r="N831" s="241"/>
      <c r="O831" s="241"/>
      <c r="P831" s="241"/>
      <c r="Q831" s="241"/>
      <c r="R831" s="241"/>
      <c r="S831" s="241"/>
      <c r="T831" s="24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3" t="s">
        <v>181</v>
      </c>
      <c r="AU831" s="243" t="s">
        <v>81</v>
      </c>
      <c r="AV831" s="13" t="s">
        <v>79</v>
      </c>
      <c r="AW831" s="13" t="s">
        <v>33</v>
      </c>
      <c r="AX831" s="13" t="s">
        <v>72</v>
      </c>
      <c r="AY831" s="243" t="s">
        <v>170</v>
      </c>
    </row>
    <row r="832" s="14" customFormat="1">
      <c r="A832" s="14"/>
      <c r="B832" s="244"/>
      <c r="C832" s="245"/>
      <c r="D832" s="235" t="s">
        <v>181</v>
      </c>
      <c r="E832" s="246" t="s">
        <v>19</v>
      </c>
      <c r="F832" s="247" t="s">
        <v>1019</v>
      </c>
      <c r="G832" s="245"/>
      <c r="H832" s="248">
        <v>38.695999999999998</v>
      </c>
      <c r="I832" s="249"/>
      <c r="J832" s="245"/>
      <c r="K832" s="245"/>
      <c r="L832" s="250"/>
      <c r="M832" s="251"/>
      <c r="N832" s="252"/>
      <c r="O832" s="252"/>
      <c r="P832" s="252"/>
      <c r="Q832" s="252"/>
      <c r="R832" s="252"/>
      <c r="S832" s="252"/>
      <c r="T832" s="25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4" t="s">
        <v>181</v>
      </c>
      <c r="AU832" s="254" t="s">
        <v>81</v>
      </c>
      <c r="AV832" s="14" t="s">
        <v>81</v>
      </c>
      <c r="AW832" s="14" t="s">
        <v>33</v>
      </c>
      <c r="AX832" s="14" t="s">
        <v>72</v>
      </c>
      <c r="AY832" s="254" t="s">
        <v>170</v>
      </c>
    </row>
    <row r="833" s="13" customFormat="1">
      <c r="A833" s="13"/>
      <c r="B833" s="233"/>
      <c r="C833" s="234"/>
      <c r="D833" s="235" t="s">
        <v>181</v>
      </c>
      <c r="E833" s="236" t="s">
        <v>19</v>
      </c>
      <c r="F833" s="237" t="s">
        <v>1020</v>
      </c>
      <c r="G833" s="234"/>
      <c r="H833" s="236" t="s">
        <v>19</v>
      </c>
      <c r="I833" s="238"/>
      <c r="J833" s="234"/>
      <c r="K833" s="234"/>
      <c r="L833" s="239"/>
      <c r="M833" s="240"/>
      <c r="N833" s="241"/>
      <c r="O833" s="241"/>
      <c r="P833" s="241"/>
      <c r="Q833" s="241"/>
      <c r="R833" s="241"/>
      <c r="S833" s="241"/>
      <c r="T833" s="24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3" t="s">
        <v>181</v>
      </c>
      <c r="AU833" s="243" t="s">
        <v>81</v>
      </c>
      <c r="AV833" s="13" t="s">
        <v>79</v>
      </c>
      <c r="AW833" s="13" t="s">
        <v>33</v>
      </c>
      <c r="AX833" s="13" t="s">
        <v>72</v>
      </c>
      <c r="AY833" s="243" t="s">
        <v>170</v>
      </c>
    </row>
    <row r="834" s="13" customFormat="1">
      <c r="A834" s="13"/>
      <c r="B834" s="233"/>
      <c r="C834" s="234"/>
      <c r="D834" s="235" t="s">
        <v>181</v>
      </c>
      <c r="E834" s="236" t="s">
        <v>19</v>
      </c>
      <c r="F834" s="237" t="s">
        <v>1021</v>
      </c>
      <c r="G834" s="234"/>
      <c r="H834" s="236" t="s">
        <v>19</v>
      </c>
      <c r="I834" s="238"/>
      <c r="J834" s="234"/>
      <c r="K834" s="234"/>
      <c r="L834" s="239"/>
      <c r="M834" s="240"/>
      <c r="N834" s="241"/>
      <c r="O834" s="241"/>
      <c r="P834" s="241"/>
      <c r="Q834" s="241"/>
      <c r="R834" s="241"/>
      <c r="S834" s="241"/>
      <c r="T834" s="24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3" t="s">
        <v>181</v>
      </c>
      <c r="AU834" s="243" t="s">
        <v>81</v>
      </c>
      <c r="AV834" s="13" t="s">
        <v>79</v>
      </c>
      <c r="AW834" s="13" t="s">
        <v>33</v>
      </c>
      <c r="AX834" s="13" t="s">
        <v>72</v>
      </c>
      <c r="AY834" s="243" t="s">
        <v>170</v>
      </c>
    </row>
    <row r="835" s="14" customFormat="1">
      <c r="A835" s="14"/>
      <c r="B835" s="244"/>
      <c r="C835" s="245"/>
      <c r="D835" s="235" t="s">
        <v>181</v>
      </c>
      <c r="E835" s="246" t="s">
        <v>19</v>
      </c>
      <c r="F835" s="247" t="s">
        <v>1022</v>
      </c>
      <c r="G835" s="245"/>
      <c r="H835" s="248">
        <v>7.0819999999999999</v>
      </c>
      <c r="I835" s="249"/>
      <c r="J835" s="245"/>
      <c r="K835" s="245"/>
      <c r="L835" s="250"/>
      <c r="M835" s="251"/>
      <c r="N835" s="252"/>
      <c r="O835" s="252"/>
      <c r="P835" s="252"/>
      <c r="Q835" s="252"/>
      <c r="R835" s="252"/>
      <c r="S835" s="252"/>
      <c r="T835" s="25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4" t="s">
        <v>181</v>
      </c>
      <c r="AU835" s="254" t="s">
        <v>81</v>
      </c>
      <c r="AV835" s="14" t="s">
        <v>81</v>
      </c>
      <c r="AW835" s="14" t="s">
        <v>33</v>
      </c>
      <c r="AX835" s="14" t="s">
        <v>72</v>
      </c>
      <c r="AY835" s="254" t="s">
        <v>170</v>
      </c>
    </row>
    <row r="836" s="15" customFormat="1">
      <c r="A836" s="15"/>
      <c r="B836" s="255"/>
      <c r="C836" s="256"/>
      <c r="D836" s="235" t="s">
        <v>181</v>
      </c>
      <c r="E836" s="257" t="s">
        <v>19</v>
      </c>
      <c r="F836" s="258" t="s">
        <v>187</v>
      </c>
      <c r="G836" s="256"/>
      <c r="H836" s="259">
        <v>114.273</v>
      </c>
      <c r="I836" s="260"/>
      <c r="J836" s="256"/>
      <c r="K836" s="256"/>
      <c r="L836" s="261"/>
      <c r="M836" s="262"/>
      <c r="N836" s="263"/>
      <c r="O836" s="263"/>
      <c r="P836" s="263"/>
      <c r="Q836" s="263"/>
      <c r="R836" s="263"/>
      <c r="S836" s="263"/>
      <c r="T836" s="264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65" t="s">
        <v>181</v>
      </c>
      <c r="AU836" s="265" t="s">
        <v>81</v>
      </c>
      <c r="AV836" s="15" t="s">
        <v>177</v>
      </c>
      <c r="AW836" s="15" t="s">
        <v>33</v>
      </c>
      <c r="AX836" s="15" t="s">
        <v>79</v>
      </c>
      <c r="AY836" s="265" t="s">
        <v>170</v>
      </c>
    </row>
    <row r="837" s="2" customFormat="1" ht="16.5" customHeight="1">
      <c r="A837" s="41"/>
      <c r="B837" s="42"/>
      <c r="C837" s="281" t="s">
        <v>1023</v>
      </c>
      <c r="D837" s="281" t="s">
        <v>559</v>
      </c>
      <c r="E837" s="282" t="s">
        <v>1002</v>
      </c>
      <c r="F837" s="283" t="s">
        <v>1003</v>
      </c>
      <c r="G837" s="284" t="s">
        <v>233</v>
      </c>
      <c r="H837" s="285">
        <v>125.7</v>
      </c>
      <c r="I837" s="286"/>
      <c r="J837" s="287">
        <f>ROUND(I837*H837,2)</f>
        <v>0</v>
      </c>
      <c r="K837" s="283" t="s">
        <v>176</v>
      </c>
      <c r="L837" s="288"/>
      <c r="M837" s="289" t="s">
        <v>19</v>
      </c>
      <c r="N837" s="290" t="s">
        <v>43</v>
      </c>
      <c r="O837" s="87"/>
      <c r="P837" s="224">
        <f>O837*H837</f>
        <v>0</v>
      </c>
      <c r="Q837" s="224">
        <v>0</v>
      </c>
      <c r="R837" s="224">
        <f>Q837*H837</f>
        <v>0</v>
      </c>
      <c r="S837" s="224">
        <v>0</v>
      </c>
      <c r="T837" s="225">
        <f>S837*H837</f>
        <v>0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26" t="s">
        <v>428</v>
      </c>
      <c r="AT837" s="226" t="s">
        <v>559</v>
      </c>
      <c r="AU837" s="226" t="s">
        <v>81</v>
      </c>
      <c r="AY837" s="20" t="s">
        <v>170</v>
      </c>
      <c r="BE837" s="227">
        <f>IF(N837="základní",J837,0)</f>
        <v>0</v>
      </c>
      <c r="BF837" s="227">
        <f>IF(N837="snížená",J837,0)</f>
        <v>0</v>
      </c>
      <c r="BG837" s="227">
        <f>IF(N837="zákl. přenesená",J837,0)</f>
        <v>0</v>
      </c>
      <c r="BH837" s="227">
        <f>IF(N837="sníž. přenesená",J837,0)</f>
        <v>0</v>
      </c>
      <c r="BI837" s="227">
        <f>IF(N837="nulová",J837,0)</f>
        <v>0</v>
      </c>
      <c r="BJ837" s="20" t="s">
        <v>79</v>
      </c>
      <c r="BK837" s="227">
        <f>ROUND(I837*H837,2)</f>
        <v>0</v>
      </c>
      <c r="BL837" s="20" t="s">
        <v>188</v>
      </c>
      <c r="BM837" s="226" t="s">
        <v>1024</v>
      </c>
    </row>
    <row r="838" s="13" customFormat="1">
      <c r="A838" s="13"/>
      <c r="B838" s="233"/>
      <c r="C838" s="234"/>
      <c r="D838" s="235" t="s">
        <v>181</v>
      </c>
      <c r="E838" s="236" t="s">
        <v>19</v>
      </c>
      <c r="F838" s="237" t="s">
        <v>1011</v>
      </c>
      <c r="G838" s="234"/>
      <c r="H838" s="236" t="s">
        <v>19</v>
      </c>
      <c r="I838" s="238"/>
      <c r="J838" s="234"/>
      <c r="K838" s="234"/>
      <c r="L838" s="239"/>
      <c r="M838" s="240"/>
      <c r="N838" s="241"/>
      <c r="O838" s="241"/>
      <c r="P838" s="241"/>
      <c r="Q838" s="241"/>
      <c r="R838" s="241"/>
      <c r="S838" s="241"/>
      <c r="T838" s="24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3" t="s">
        <v>181</v>
      </c>
      <c r="AU838" s="243" t="s">
        <v>81</v>
      </c>
      <c r="AV838" s="13" t="s">
        <v>79</v>
      </c>
      <c r="AW838" s="13" t="s">
        <v>33</v>
      </c>
      <c r="AX838" s="13" t="s">
        <v>72</v>
      </c>
      <c r="AY838" s="243" t="s">
        <v>170</v>
      </c>
    </row>
    <row r="839" s="13" customFormat="1">
      <c r="A839" s="13"/>
      <c r="B839" s="233"/>
      <c r="C839" s="234"/>
      <c r="D839" s="235" t="s">
        <v>181</v>
      </c>
      <c r="E839" s="236" t="s">
        <v>19</v>
      </c>
      <c r="F839" s="237" t="s">
        <v>997</v>
      </c>
      <c r="G839" s="234"/>
      <c r="H839" s="236" t="s">
        <v>19</v>
      </c>
      <c r="I839" s="238"/>
      <c r="J839" s="234"/>
      <c r="K839" s="234"/>
      <c r="L839" s="239"/>
      <c r="M839" s="240"/>
      <c r="N839" s="241"/>
      <c r="O839" s="241"/>
      <c r="P839" s="241"/>
      <c r="Q839" s="241"/>
      <c r="R839" s="241"/>
      <c r="S839" s="241"/>
      <c r="T839" s="24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3" t="s">
        <v>181</v>
      </c>
      <c r="AU839" s="243" t="s">
        <v>81</v>
      </c>
      <c r="AV839" s="13" t="s">
        <v>79</v>
      </c>
      <c r="AW839" s="13" t="s">
        <v>33</v>
      </c>
      <c r="AX839" s="13" t="s">
        <v>72</v>
      </c>
      <c r="AY839" s="243" t="s">
        <v>170</v>
      </c>
    </row>
    <row r="840" s="13" customFormat="1">
      <c r="A840" s="13"/>
      <c r="B840" s="233"/>
      <c r="C840" s="234"/>
      <c r="D840" s="235" t="s">
        <v>181</v>
      </c>
      <c r="E840" s="236" t="s">
        <v>19</v>
      </c>
      <c r="F840" s="237" t="s">
        <v>1012</v>
      </c>
      <c r="G840" s="234"/>
      <c r="H840" s="236" t="s">
        <v>19</v>
      </c>
      <c r="I840" s="238"/>
      <c r="J840" s="234"/>
      <c r="K840" s="234"/>
      <c r="L840" s="239"/>
      <c r="M840" s="240"/>
      <c r="N840" s="241"/>
      <c r="O840" s="241"/>
      <c r="P840" s="241"/>
      <c r="Q840" s="241"/>
      <c r="R840" s="241"/>
      <c r="S840" s="241"/>
      <c r="T840" s="24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3" t="s">
        <v>181</v>
      </c>
      <c r="AU840" s="243" t="s">
        <v>81</v>
      </c>
      <c r="AV840" s="13" t="s">
        <v>79</v>
      </c>
      <c r="AW840" s="13" t="s">
        <v>33</v>
      </c>
      <c r="AX840" s="13" t="s">
        <v>72</v>
      </c>
      <c r="AY840" s="243" t="s">
        <v>170</v>
      </c>
    </row>
    <row r="841" s="14" customFormat="1">
      <c r="A841" s="14"/>
      <c r="B841" s="244"/>
      <c r="C841" s="245"/>
      <c r="D841" s="235" t="s">
        <v>181</v>
      </c>
      <c r="E841" s="246" t="s">
        <v>19</v>
      </c>
      <c r="F841" s="247" t="s">
        <v>1013</v>
      </c>
      <c r="G841" s="245"/>
      <c r="H841" s="248">
        <v>31.117999999999999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181</v>
      </c>
      <c r="AU841" s="254" t="s">
        <v>81</v>
      </c>
      <c r="AV841" s="14" t="s">
        <v>81</v>
      </c>
      <c r="AW841" s="14" t="s">
        <v>33</v>
      </c>
      <c r="AX841" s="14" t="s">
        <v>72</v>
      </c>
      <c r="AY841" s="254" t="s">
        <v>170</v>
      </c>
    </row>
    <row r="842" s="13" customFormat="1">
      <c r="A842" s="13"/>
      <c r="B842" s="233"/>
      <c r="C842" s="234"/>
      <c r="D842" s="235" t="s">
        <v>181</v>
      </c>
      <c r="E842" s="236" t="s">
        <v>19</v>
      </c>
      <c r="F842" s="237" t="s">
        <v>1014</v>
      </c>
      <c r="G842" s="234"/>
      <c r="H842" s="236" t="s">
        <v>19</v>
      </c>
      <c r="I842" s="238"/>
      <c r="J842" s="234"/>
      <c r="K842" s="234"/>
      <c r="L842" s="239"/>
      <c r="M842" s="240"/>
      <c r="N842" s="241"/>
      <c r="O842" s="241"/>
      <c r="P842" s="241"/>
      <c r="Q842" s="241"/>
      <c r="R842" s="241"/>
      <c r="S842" s="241"/>
      <c r="T842" s="24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3" t="s">
        <v>181</v>
      </c>
      <c r="AU842" s="243" t="s">
        <v>81</v>
      </c>
      <c r="AV842" s="13" t="s">
        <v>79</v>
      </c>
      <c r="AW842" s="13" t="s">
        <v>33</v>
      </c>
      <c r="AX842" s="13" t="s">
        <v>72</v>
      </c>
      <c r="AY842" s="243" t="s">
        <v>170</v>
      </c>
    </row>
    <row r="843" s="13" customFormat="1">
      <c r="A843" s="13"/>
      <c r="B843" s="233"/>
      <c r="C843" s="234"/>
      <c r="D843" s="235" t="s">
        <v>181</v>
      </c>
      <c r="E843" s="236" t="s">
        <v>19</v>
      </c>
      <c r="F843" s="237" t="s">
        <v>997</v>
      </c>
      <c r="G843" s="234"/>
      <c r="H843" s="236" t="s">
        <v>19</v>
      </c>
      <c r="I843" s="238"/>
      <c r="J843" s="234"/>
      <c r="K843" s="234"/>
      <c r="L843" s="239"/>
      <c r="M843" s="240"/>
      <c r="N843" s="241"/>
      <c r="O843" s="241"/>
      <c r="P843" s="241"/>
      <c r="Q843" s="241"/>
      <c r="R843" s="241"/>
      <c r="S843" s="241"/>
      <c r="T843" s="24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3" t="s">
        <v>181</v>
      </c>
      <c r="AU843" s="243" t="s">
        <v>81</v>
      </c>
      <c r="AV843" s="13" t="s">
        <v>79</v>
      </c>
      <c r="AW843" s="13" t="s">
        <v>33</v>
      </c>
      <c r="AX843" s="13" t="s">
        <v>72</v>
      </c>
      <c r="AY843" s="243" t="s">
        <v>170</v>
      </c>
    </row>
    <row r="844" s="13" customFormat="1">
      <c r="A844" s="13"/>
      <c r="B844" s="233"/>
      <c r="C844" s="234"/>
      <c r="D844" s="235" t="s">
        <v>181</v>
      </c>
      <c r="E844" s="236" t="s">
        <v>19</v>
      </c>
      <c r="F844" s="237" t="s">
        <v>1015</v>
      </c>
      <c r="G844" s="234"/>
      <c r="H844" s="236" t="s">
        <v>19</v>
      </c>
      <c r="I844" s="238"/>
      <c r="J844" s="234"/>
      <c r="K844" s="234"/>
      <c r="L844" s="239"/>
      <c r="M844" s="240"/>
      <c r="N844" s="241"/>
      <c r="O844" s="241"/>
      <c r="P844" s="241"/>
      <c r="Q844" s="241"/>
      <c r="R844" s="241"/>
      <c r="S844" s="241"/>
      <c r="T844" s="24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3" t="s">
        <v>181</v>
      </c>
      <c r="AU844" s="243" t="s">
        <v>81</v>
      </c>
      <c r="AV844" s="13" t="s">
        <v>79</v>
      </c>
      <c r="AW844" s="13" t="s">
        <v>33</v>
      </c>
      <c r="AX844" s="13" t="s">
        <v>72</v>
      </c>
      <c r="AY844" s="243" t="s">
        <v>170</v>
      </c>
    </row>
    <row r="845" s="14" customFormat="1">
      <c r="A845" s="14"/>
      <c r="B845" s="244"/>
      <c r="C845" s="245"/>
      <c r="D845" s="235" t="s">
        <v>181</v>
      </c>
      <c r="E845" s="246" t="s">
        <v>19</v>
      </c>
      <c r="F845" s="247" t="s">
        <v>1016</v>
      </c>
      <c r="G845" s="245"/>
      <c r="H845" s="248">
        <v>37.377000000000002</v>
      </c>
      <c r="I845" s="249"/>
      <c r="J845" s="245"/>
      <c r="K845" s="245"/>
      <c r="L845" s="250"/>
      <c r="M845" s="251"/>
      <c r="N845" s="252"/>
      <c r="O845" s="252"/>
      <c r="P845" s="252"/>
      <c r="Q845" s="252"/>
      <c r="R845" s="252"/>
      <c r="S845" s="252"/>
      <c r="T845" s="25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4" t="s">
        <v>181</v>
      </c>
      <c r="AU845" s="254" t="s">
        <v>81</v>
      </c>
      <c r="AV845" s="14" t="s">
        <v>81</v>
      </c>
      <c r="AW845" s="14" t="s">
        <v>33</v>
      </c>
      <c r="AX845" s="14" t="s">
        <v>72</v>
      </c>
      <c r="AY845" s="254" t="s">
        <v>170</v>
      </c>
    </row>
    <row r="846" s="13" customFormat="1">
      <c r="A846" s="13"/>
      <c r="B846" s="233"/>
      <c r="C846" s="234"/>
      <c r="D846" s="235" t="s">
        <v>181</v>
      </c>
      <c r="E846" s="236" t="s">
        <v>19</v>
      </c>
      <c r="F846" s="237" t="s">
        <v>1017</v>
      </c>
      <c r="G846" s="234"/>
      <c r="H846" s="236" t="s">
        <v>19</v>
      </c>
      <c r="I846" s="238"/>
      <c r="J846" s="234"/>
      <c r="K846" s="234"/>
      <c r="L846" s="239"/>
      <c r="M846" s="240"/>
      <c r="N846" s="241"/>
      <c r="O846" s="241"/>
      <c r="P846" s="241"/>
      <c r="Q846" s="241"/>
      <c r="R846" s="241"/>
      <c r="S846" s="241"/>
      <c r="T846" s="24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3" t="s">
        <v>181</v>
      </c>
      <c r="AU846" s="243" t="s">
        <v>81</v>
      </c>
      <c r="AV846" s="13" t="s">
        <v>79</v>
      </c>
      <c r="AW846" s="13" t="s">
        <v>33</v>
      </c>
      <c r="AX846" s="13" t="s">
        <v>72</v>
      </c>
      <c r="AY846" s="243" t="s">
        <v>170</v>
      </c>
    </row>
    <row r="847" s="13" customFormat="1">
      <c r="A847" s="13"/>
      <c r="B847" s="233"/>
      <c r="C847" s="234"/>
      <c r="D847" s="235" t="s">
        <v>181</v>
      </c>
      <c r="E847" s="236" t="s">
        <v>19</v>
      </c>
      <c r="F847" s="237" t="s">
        <v>997</v>
      </c>
      <c r="G847" s="234"/>
      <c r="H847" s="236" t="s">
        <v>19</v>
      </c>
      <c r="I847" s="238"/>
      <c r="J847" s="234"/>
      <c r="K847" s="234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181</v>
      </c>
      <c r="AU847" s="243" t="s">
        <v>81</v>
      </c>
      <c r="AV847" s="13" t="s">
        <v>79</v>
      </c>
      <c r="AW847" s="13" t="s">
        <v>33</v>
      </c>
      <c r="AX847" s="13" t="s">
        <v>72</v>
      </c>
      <c r="AY847" s="243" t="s">
        <v>170</v>
      </c>
    </row>
    <row r="848" s="13" customFormat="1">
      <c r="A848" s="13"/>
      <c r="B848" s="233"/>
      <c r="C848" s="234"/>
      <c r="D848" s="235" t="s">
        <v>181</v>
      </c>
      <c r="E848" s="236" t="s">
        <v>19</v>
      </c>
      <c r="F848" s="237" t="s">
        <v>1018</v>
      </c>
      <c r="G848" s="234"/>
      <c r="H848" s="236" t="s">
        <v>19</v>
      </c>
      <c r="I848" s="238"/>
      <c r="J848" s="234"/>
      <c r="K848" s="234"/>
      <c r="L848" s="239"/>
      <c r="M848" s="240"/>
      <c r="N848" s="241"/>
      <c r="O848" s="241"/>
      <c r="P848" s="241"/>
      <c r="Q848" s="241"/>
      <c r="R848" s="241"/>
      <c r="S848" s="241"/>
      <c r="T848" s="24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3" t="s">
        <v>181</v>
      </c>
      <c r="AU848" s="243" t="s">
        <v>81</v>
      </c>
      <c r="AV848" s="13" t="s">
        <v>79</v>
      </c>
      <c r="AW848" s="13" t="s">
        <v>33</v>
      </c>
      <c r="AX848" s="13" t="s">
        <v>72</v>
      </c>
      <c r="AY848" s="243" t="s">
        <v>170</v>
      </c>
    </row>
    <row r="849" s="14" customFormat="1">
      <c r="A849" s="14"/>
      <c r="B849" s="244"/>
      <c r="C849" s="245"/>
      <c r="D849" s="235" t="s">
        <v>181</v>
      </c>
      <c r="E849" s="246" t="s">
        <v>19</v>
      </c>
      <c r="F849" s="247" t="s">
        <v>1019</v>
      </c>
      <c r="G849" s="245"/>
      <c r="H849" s="248">
        <v>38.695999999999998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181</v>
      </c>
      <c r="AU849" s="254" t="s">
        <v>81</v>
      </c>
      <c r="AV849" s="14" t="s">
        <v>81</v>
      </c>
      <c r="AW849" s="14" t="s">
        <v>33</v>
      </c>
      <c r="AX849" s="14" t="s">
        <v>72</v>
      </c>
      <c r="AY849" s="254" t="s">
        <v>170</v>
      </c>
    </row>
    <row r="850" s="13" customFormat="1">
      <c r="A850" s="13"/>
      <c r="B850" s="233"/>
      <c r="C850" s="234"/>
      <c r="D850" s="235" t="s">
        <v>181</v>
      </c>
      <c r="E850" s="236" t="s">
        <v>19</v>
      </c>
      <c r="F850" s="237" t="s">
        <v>1020</v>
      </c>
      <c r="G850" s="234"/>
      <c r="H850" s="236" t="s">
        <v>19</v>
      </c>
      <c r="I850" s="238"/>
      <c r="J850" s="234"/>
      <c r="K850" s="234"/>
      <c r="L850" s="239"/>
      <c r="M850" s="240"/>
      <c r="N850" s="241"/>
      <c r="O850" s="241"/>
      <c r="P850" s="241"/>
      <c r="Q850" s="241"/>
      <c r="R850" s="241"/>
      <c r="S850" s="241"/>
      <c r="T850" s="24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3" t="s">
        <v>181</v>
      </c>
      <c r="AU850" s="243" t="s">
        <v>81</v>
      </c>
      <c r="AV850" s="13" t="s">
        <v>79</v>
      </c>
      <c r="AW850" s="13" t="s">
        <v>33</v>
      </c>
      <c r="AX850" s="13" t="s">
        <v>72</v>
      </c>
      <c r="AY850" s="243" t="s">
        <v>170</v>
      </c>
    </row>
    <row r="851" s="13" customFormat="1">
      <c r="A851" s="13"/>
      <c r="B851" s="233"/>
      <c r="C851" s="234"/>
      <c r="D851" s="235" t="s">
        <v>181</v>
      </c>
      <c r="E851" s="236" t="s">
        <v>19</v>
      </c>
      <c r="F851" s="237" t="s">
        <v>1021</v>
      </c>
      <c r="G851" s="234"/>
      <c r="H851" s="236" t="s">
        <v>19</v>
      </c>
      <c r="I851" s="238"/>
      <c r="J851" s="234"/>
      <c r="K851" s="234"/>
      <c r="L851" s="239"/>
      <c r="M851" s="240"/>
      <c r="N851" s="241"/>
      <c r="O851" s="241"/>
      <c r="P851" s="241"/>
      <c r="Q851" s="241"/>
      <c r="R851" s="241"/>
      <c r="S851" s="241"/>
      <c r="T851" s="24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3" t="s">
        <v>181</v>
      </c>
      <c r="AU851" s="243" t="s">
        <v>81</v>
      </c>
      <c r="AV851" s="13" t="s">
        <v>79</v>
      </c>
      <c r="AW851" s="13" t="s">
        <v>33</v>
      </c>
      <c r="AX851" s="13" t="s">
        <v>72</v>
      </c>
      <c r="AY851" s="243" t="s">
        <v>170</v>
      </c>
    </row>
    <row r="852" s="14" customFormat="1">
      <c r="A852" s="14"/>
      <c r="B852" s="244"/>
      <c r="C852" s="245"/>
      <c r="D852" s="235" t="s">
        <v>181</v>
      </c>
      <c r="E852" s="246" t="s">
        <v>19</v>
      </c>
      <c r="F852" s="247" t="s">
        <v>1022</v>
      </c>
      <c r="G852" s="245"/>
      <c r="H852" s="248">
        <v>7.0819999999999999</v>
      </c>
      <c r="I852" s="249"/>
      <c r="J852" s="245"/>
      <c r="K852" s="245"/>
      <c r="L852" s="250"/>
      <c r="M852" s="251"/>
      <c r="N852" s="252"/>
      <c r="O852" s="252"/>
      <c r="P852" s="252"/>
      <c r="Q852" s="252"/>
      <c r="R852" s="252"/>
      <c r="S852" s="252"/>
      <c r="T852" s="25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4" t="s">
        <v>181</v>
      </c>
      <c r="AU852" s="254" t="s">
        <v>81</v>
      </c>
      <c r="AV852" s="14" t="s">
        <v>81</v>
      </c>
      <c r="AW852" s="14" t="s">
        <v>33</v>
      </c>
      <c r="AX852" s="14" t="s">
        <v>72</v>
      </c>
      <c r="AY852" s="254" t="s">
        <v>170</v>
      </c>
    </row>
    <row r="853" s="15" customFormat="1">
      <c r="A853" s="15"/>
      <c r="B853" s="255"/>
      <c r="C853" s="256"/>
      <c r="D853" s="235" t="s">
        <v>181</v>
      </c>
      <c r="E853" s="257" t="s">
        <v>19</v>
      </c>
      <c r="F853" s="258" t="s">
        <v>187</v>
      </c>
      <c r="G853" s="256"/>
      <c r="H853" s="259">
        <v>114.273</v>
      </c>
      <c r="I853" s="260"/>
      <c r="J853" s="256"/>
      <c r="K853" s="256"/>
      <c r="L853" s="261"/>
      <c r="M853" s="262"/>
      <c r="N853" s="263"/>
      <c r="O853" s="263"/>
      <c r="P853" s="263"/>
      <c r="Q853" s="263"/>
      <c r="R853" s="263"/>
      <c r="S853" s="263"/>
      <c r="T853" s="264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65" t="s">
        <v>181</v>
      </c>
      <c r="AU853" s="265" t="s">
        <v>81</v>
      </c>
      <c r="AV853" s="15" t="s">
        <v>177</v>
      </c>
      <c r="AW853" s="15" t="s">
        <v>33</v>
      </c>
      <c r="AX853" s="15" t="s">
        <v>79</v>
      </c>
      <c r="AY853" s="265" t="s">
        <v>170</v>
      </c>
    </row>
    <row r="854" s="14" customFormat="1">
      <c r="A854" s="14"/>
      <c r="B854" s="244"/>
      <c r="C854" s="245"/>
      <c r="D854" s="235" t="s">
        <v>181</v>
      </c>
      <c r="E854" s="245"/>
      <c r="F854" s="247" t="s">
        <v>1025</v>
      </c>
      <c r="G854" s="245"/>
      <c r="H854" s="248">
        <v>125.7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181</v>
      </c>
      <c r="AU854" s="254" t="s">
        <v>81</v>
      </c>
      <c r="AV854" s="14" t="s">
        <v>81</v>
      </c>
      <c r="AW854" s="14" t="s">
        <v>4</v>
      </c>
      <c r="AX854" s="14" t="s">
        <v>79</v>
      </c>
      <c r="AY854" s="254" t="s">
        <v>170</v>
      </c>
    </row>
    <row r="855" s="2" customFormat="1" ht="16.5" customHeight="1">
      <c r="A855" s="41"/>
      <c r="B855" s="42"/>
      <c r="C855" s="215" t="s">
        <v>1026</v>
      </c>
      <c r="D855" s="215" t="s">
        <v>172</v>
      </c>
      <c r="E855" s="216" t="s">
        <v>1027</v>
      </c>
      <c r="F855" s="217" t="s">
        <v>1028</v>
      </c>
      <c r="G855" s="218" t="s">
        <v>233</v>
      </c>
      <c r="H855" s="219">
        <v>262.54500000000002</v>
      </c>
      <c r="I855" s="220"/>
      <c r="J855" s="221">
        <f>ROUND(I855*H855,2)</f>
        <v>0</v>
      </c>
      <c r="K855" s="217" t="s">
        <v>176</v>
      </c>
      <c r="L855" s="47"/>
      <c r="M855" s="222" t="s">
        <v>19</v>
      </c>
      <c r="N855" s="223" t="s">
        <v>43</v>
      </c>
      <c r="O855" s="87"/>
      <c r="P855" s="224">
        <f>O855*H855</f>
        <v>0</v>
      </c>
      <c r="Q855" s="224">
        <v>0.000205</v>
      </c>
      <c r="R855" s="224">
        <f>Q855*H855</f>
        <v>0.053821725000000001</v>
      </c>
      <c r="S855" s="224">
        <v>0</v>
      </c>
      <c r="T855" s="225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26" t="s">
        <v>188</v>
      </c>
      <c r="AT855" s="226" t="s">
        <v>172</v>
      </c>
      <c r="AU855" s="226" t="s">
        <v>81</v>
      </c>
      <c r="AY855" s="20" t="s">
        <v>170</v>
      </c>
      <c r="BE855" s="227">
        <f>IF(N855="základní",J855,0)</f>
        <v>0</v>
      </c>
      <c r="BF855" s="227">
        <f>IF(N855="snížená",J855,0)</f>
        <v>0</v>
      </c>
      <c r="BG855" s="227">
        <f>IF(N855="zákl. přenesená",J855,0)</f>
        <v>0</v>
      </c>
      <c r="BH855" s="227">
        <f>IF(N855="sníž. přenesená",J855,0)</f>
        <v>0</v>
      </c>
      <c r="BI855" s="227">
        <f>IF(N855="nulová",J855,0)</f>
        <v>0</v>
      </c>
      <c r="BJ855" s="20" t="s">
        <v>79</v>
      </c>
      <c r="BK855" s="227">
        <f>ROUND(I855*H855,2)</f>
        <v>0</v>
      </c>
      <c r="BL855" s="20" t="s">
        <v>188</v>
      </c>
      <c r="BM855" s="226" t="s">
        <v>1029</v>
      </c>
    </row>
    <row r="856" s="2" customFormat="1">
      <c r="A856" s="41"/>
      <c r="B856" s="42"/>
      <c r="C856" s="43"/>
      <c r="D856" s="228" t="s">
        <v>179</v>
      </c>
      <c r="E856" s="43"/>
      <c r="F856" s="229" t="s">
        <v>1030</v>
      </c>
      <c r="G856" s="43"/>
      <c r="H856" s="43"/>
      <c r="I856" s="230"/>
      <c r="J856" s="43"/>
      <c r="K856" s="43"/>
      <c r="L856" s="47"/>
      <c r="M856" s="231"/>
      <c r="N856" s="232"/>
      <c r="O856" s="87"/>
      <c r="P856" s="87"/>
      <c r="Q856" s="87"/>
      <c r="R856" s="87"/>
      <c r="S856" s="87"/>
      <c r="T856" s="88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20" t="s">
        <v>179</v>
      </c>
      <c r="AU856" s="20" t="s">
        <v>81</v>
      </c>
    </row>
    <row r="857" s="13" customFormat="1">
      <c r="A857" s="13"/>
      <c r="B857" s="233"/>
      <c r="C857" s="234"/>
      <c r="D857" s="235" t="s">
        <v>181</v>
      </c>
      <c r="E857" s="236" t="s">
        <v>19</v>
      </c>
      <c r="F857" s="237" t="s">
        <v>1031</v>
      </c>
      <c r="G857" s="234"/>
      <c r="H857" s="236" t="s">
        <v>19</v>
      </c>
      <c r="I857" s="238"/>
      <c r="J857" s="234"/>
      <c r="K857" s="234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181</v>
      </c>
      <c r="AU857" s="243" t="s">
        <v>81</v>
      </c>
      <c r="AV857" s="13" t="s">
        <v>79</v>
      </c>
      <c r="AW857" s="13" t="s">
        <v>33</v>
      </c>
      <c r="AX857" s="13" t="s">
        <v>72</v>
      </c>
      <c r="AY857" s="243" t="s">
        <v>170</v>
      </c>
    </row>
    <row r="858" s="13" customFormat="1">
      <c r="A858" s="13"/>
      <c r="B858" s="233"/>
      <c r="C858" s="234"/>
      <c r="D858" s="235" t="s">
        <v>181</v>
      </c>
      <c r="E858" s="236" t="s">
        <v>19</v>
      </c>
      <c r="F858" s="237" t="s">
        <v>1032</v>
      </c>
      <c r="G858" s="234"/>
      <c r="H858" s="236" t="s">
        <v>19</v>
      </c>
      <c r="I858" s="238"/>
      <c r="J858" s="234"/>
      <c r="K858" s="234"/>
      <c r="L858" s="239"/>
      <c r="M858" s="240"/>
      <c r="N858" s="241"/>
      <c r="O858" s="241"/>
      <c r="P858" s="241"/>
      <c r="Q858" s="241"/>
      <c r="R858" s="241"/>
      <c r="S858" s="241"/>
      <c r="T858" s="24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3" t="s">
        <v>181</v>
      </c>
      <c r="AU858" s="243" t="s">
        <v>81</v>
      </c>
      <c r="AV858" s="13" t="s">
        <v>79</v>
      </c>
      <c r="AW858" s="13" t="s">
        <v>33</v>
      </c>
      <c r="AX858" s="13" t="s">
        <v>72</v>
      </c>
      <c r="AY858" s="243" t="s">
        <v>170</v>
      </c>
    </row>
    <row r="859" s="13" customFormat="1">
      <c r="A859" s="13"/>
      <c r="B859" s="233"/>
      <c r="C859" s="234"/>
      <c r="D859" s="235" t="s">
        <v>181</v>
      </c>
      <c r="E859" s="236" t="s">
        <v>19</v>
      </c>
      <c r="F859" s="237" t="s">
        <v>1033</v>
      </c>
      <c r="G859" s="234"/>
      <c r="H859" s="236" t="s">
        <v>19</v>
      </c>
      <c r="I859" s="238"/>
      <c r="J859" s="234"/>
      <c r="K859" s="234"/>
      <c r="L859" s="239"/>
      <c r="M859" s="240"/>
      <c r="N859" s="241"/>
      <c r="O859" s="241"/>
      <c r="P859" s="241"/>
      <c r="Q859" s="241"/>
      <c r="R859" s="241"/>
      <c r="S859" s="241"/>
      <c r="T859" s="24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3" t="s">
        <v>181</v>
      </c>
      <c r="AU859" s="243" t="s">
        <v>81</v>
      </c>
      <c r="AV859" s="13" t="s">
        <v>79</v>
      </c>
      <c r="AW859" s="13" t="s">
        <v>33</v>
      </c>
      <c r="AX859" s="13" t="s">
        <v>72</v>
      </c>
      <c r="AY859" s="243" t="s">
        <v>170</v>
      </c>
    </row>
    <row r="860" s="14" customFormat="1">
      <c r="A860" s="14"/>
      <c r="B860" s="244"/>
      <c r="C860" s="245"/>
      <c r="D860" s="235" t="s">
        <v>181</v>
      </c>
      <c r="E860" s="246" t="s">
        <v>19</v>
      </c>
      <c r="F860" s="247" t="s">
        <v>699</v>
      </c>
      <c r="G860" s="245"/>
      <c r="H860" s="248">
        <v>35.920000000000002</v>
      </c>
      <c r="I860" s="249"/>
      <c r="J860" s="245"/>
      <c r="K860" s="245"/>
      <c r="L860" s="250"/>
      <c r="M860" s="251"/>
      <c r="N860" s="252"/>
      <c r="O860" s="252"/>
      <c r="P860" s="252"/>
      <c r="Q860" s="252"/>
      <c r="R860" s="252"/>
      <c r="S860" s="252"/>
      <c r="T860" s="25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4" t="s">
        <v>181</v>
      </c>
      <c r="AU860" s="254" t="s">
        <v>81</v>
      </c>
      <c r="AV860" s="14" t="s">
        <v>81</v>
      </c>
      <c r="AW860" s="14" t="s">
        <v>33</v>
      </c>
      <c r="AX860" s="14" t="s">
        <v>72</v>
      </c>
      <c r="AY860" s="254" t="s">
        <v>170</v>
      </c>
    </row>
    <row r="861" s="13" customFormat="1">
      <c r="A861" s="13"/>
      <c r="B861" s="233"/>
      <c r="C861" s="234"/>
      <c r="D861" s="235" t="s">
        <v>181</v>
      </c>
      <c r="E861" s="236" t="s">
        <v>19</v>
      </c>
      <c r="F861" s="237" t="s">
        <v>408</v>
      </c>
      <c r="G861" s="234"/>
      <c r="H861" s="236" t="s">
        <v>19</v>
      </c>
      <c r="I861" s="238"/>
      <c r="J861" s="234"/>
      <c r="K861" s="234"/>
      <c r="L861" s="239"/>
      <c r="M861" s="240"/>
      <c r="N861" s="241"/>
      <c r="O861" s="241"/>
      <c r="P861" s="241"/>
      <c r="Q861" s="241"/>
      <c r="R861" s="241"/>
      <c r="S861" s="241"/>
      <c r="T861" s="24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3" t="s">
        <v>181</v>
      </c>
      <c r="AU861" s="243" t="s">
        <v>81</v>
      </c>
      <c r="AV861" s="13" t="s">
        <v>79</v>
      </c>
      <c r="AW861" s="13" t="s">
        <v>33</v>
      </c>
      <c r="AX861" s="13" t="s">
        <v>72</v>
      </c>
      <c r="AY861" s="243" t="s">
        <v>170</v>
      </c>
    </row>
    <row r="862" s="13" customFormat="1">
      <c r="A862" s="13"/>
      <c r="B862" s="233"/>
      <c r="C862" s="234"/>
      <c r="D862" s="235" t="s">
        <v>181</v>
      </c>
      <c r="E862" s="236" t="s">
        <v>19</v>
      </c>
      <c r="F862" s="237" t="s">
        <v>1034</v>
      </c>
      <c r="G862" s="234"/>
      <c r="H862" s="236" t="s">
        <v>19</v>
      </c>
      <c r="I862" s="238"/>
      <c r="J862" s="234"/>
      <c r="K862" s="234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181</v>
      </c>
      <c r="AU862" s="243" t="s">
        <v>81</v>
      </c>
      <c r="AV862" s="13" t="s">
        <v>79</v>
      </c>
      <c r="AW862" s="13" t="s">
        <v>33</v>
      </c>
      <c r="AX862" s="13" t="s">
        <v>72</v>
      </c>
      <c r="AY862" s="243" t="s">
        <v>170</v>
      </c>
    </row>
    <row r="863" s="13" customFormat="1">
      <c r="A863" s="13"/>
      <c r="B863" s="233"/>
      <c r="C863" s="234"/>
      <c r="D863" s="235" t="s">
        <v>181</v>
      </c>
      <c r="E863" s="236" t="s">
        <v>19</v>
      </c>
      <c r="F863" s="237" t="s">
        <v>1032</v>
      </c>
      <c r="G863" s="234"/>
      <c r="H863" s="236" t="s">
        <v>19</v>
      </c>
      <c r="I863" s="238"/>
      <c r="J863" s="234"/>
      <c r="K863" s="234"/>
      <c r="L863" s="239"/>
      <c r="M863" s="240"/>
      <c r="N863" s="241"/>
      <c r="O863" s="241"/>
      <c r="P863" s="241"/>
      <c r="Q863" s="241"/>
      <c r="R863" s="241"/>
      <c r="S863" s="241"/>
      <c r="T863" s="24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3" t="s">
        <v>181</v>
      </c>
      <c r="AU863" s="243" t="s">
        <v>81</v>
      </c>
      <c r="AV863" s="13" t="s">
        <v>79</v>
      </c>
      <c r="AW863" s="13" t="s">
        <v>33</v>
      </c>
      <c r="AX863" s="13" t="s">
        <v>72</v>
      </c>
      <c r="AY863" s="243" t="s">
        <v>170</v>
      </c>
    </row>
    <row r="864" s="13" customFormat="1">
      <c r="A864" s="13"/>
      <c r="B864" s="233"/>
      <c r="C864" s="234"/>
      <c r="D864" s="235" t="s">
        <v>181</v>
      </c>
      <c r="E864" s="236" t="s">
        <v>19</v>
      </c>
      <c r="F864" s="237" t="s">
        <v>1035</v>
      </c>
      <c r="G864" s="234"/>
      <c r="H864" s="236" t="s">
        <v>19</v>
      </c>
      <c r="I864" s="238"/>
      <c r="J864" s="234"/>
      <c r="K864" s="234"/>
      <c r="L864" s="239"/>
      <c r="M864" s="240"/>
      <c r="N864" s="241"/>
      <c r="O864" s="241"/>
      <c r="P864" s="241"/>
      <c r="Q864" s="241"/>
      <c r="R864" s="241"/>
      <c r="S864" s="241"/>
      <c r="T864" s="24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3" t="s">
        <v>181</v>
      </c>
      <c r="AU864" s="243" t="s">
        <v>81</v>
      </c>
      <c r="AV864" s="13" t="s">
        <v>79</v>
      </c>
      <c r="AW864" s="13" t="s">
        <v>33</v>
      </c>
      <c r="AX864" s="13" t="s">
        <v>72</v>
      </c>
      <c r="AY864" s="243" t="s">
        <v>170</v>
      </c>
    </row>
    <row r="865" s="14" customFormat="1">
      <c r="A865" s="14"/>
      <c r="B865" s="244"/>
      <c r="C865" s="245"/>
      <c r="D865" s="235" t="s">
        <v>181</v>
      </c>
      <c r="E865" s="246" t="s">
        <v>19</v>
      </c>
      <c r="F865" s="247" t="s">
        <v>691</v>
      </c>
      <c r="G865" s="245"/>
      <c r="H865" s="248">
        <v>14.175000000000001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181</v>
      </c>
      <c r="AU865" s="254" t="s">
        <v>81</v>
      </c>
      <c r="AV865" s="14" t="s">
        <v>81</v>
      </c>
      <c r="AW865" s="14" t="s">
        <v>33</v>
      </c>
      <c r="AX865" s="14" t="s">
        <v>72</v>
      </c>
      <c r="AY865" s="254" t="s">
        <v>170</v>
      </c>
    </row>
    <row r="866" s="13" customFormat="1">
      <c r="A866" s="13"/>
      <c r="B866" s="233"/>
      <c r="C866" s="234"/>
      <c r="D866" s="235" t="s">
        <v>181</v>
      </c>
      <c r="E866" s="236" t="s">
        <v>19</v>
      </c>
      <c r="F866" s="237" t="s">
        <v>408</v>
      </c>
      <c r="G866" s="234"/>
      <c r="H866" s="236" t="s">
        <v>19</v>
      </c>
      <c r="I866" s="238"/>
      <c r="J866" s="234"/>
      <c r="K866" s="234"/>
      <c r="L866" s="239"/>
      <c r="M866" s="240"/>
      <c r="N866" s="241"/>
      <c r="O866" s="241"/>
      <c r="P866" s="241"/>
      <c r="Q866" s="241"/>
      <c r="R866" s="241"/>
      <c r="S866" s="241"/>
      <c r="T866" s="24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3" t="s">
        <v>181</v>
      </c>
      <c r="AU866" s="243" t="s">
        <v>81</v>
      </c>
      <c r="AV866" s="13" t="s">
        <v>79</v>
      </c>
      <c r="AW866" s="13" t="s">
        <v>33</v>
      </c>
      <c r="AX866" s="13" t="s">
        <v>72</v>
      </c>
      <c r="AY866" s="243" t="s">
        <v>170</v>
      </c>
    </row>
    <row r="867" s="13" customFormat="1">
      <c r="A867" s="13"/>
      <c r="B867" s="233"/>
      <c r="C867" s="234"/>
      <c r="D867" s="235" t="s">
        <v>181</v>
      </c>
      <c r="E867" s="236" t="s">
        <v>19</v>
      </c>
      <c r="F867" s="237" t="s">
        <v>1036</v>
      </c>
      <c r="G867" s="234"/>
      <c r="H867" s="236" t="s">
        <v>19</v>
      </c>
      <c r="I867" s="238"/>
      <c r="J867" s="234"/>
      <c r="K867" s="234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181</v>
      </c>
      <c r="AU867" s="243" t="s">
        <v>81</v>
      </c>
      <c r="AV867" s="13" t="s">
        <v>79</v>
      </c>
      <c r="AW867" s="13" t="s">
        <v>33</v>
      </c>
      <c r="AX867" s="13" t="s">
        <v>72</v>
      </c>
      <c r="AY867" s="243" t="s">
        <v>170</v>
      </c>
    </row>
    <row r="868" s="13" customFormat="1">
      <c r="A868" s="13"/>
      <c r="B868" s="233"/>
      <c r="C868" s="234"/>
      <c r="D868" s="235" t="s">
        <v>181</v>
      </c>
      <c r="E868" s="236" t="s">
        <v>19</v>
      </c>
      <c r="F868" s="237" t="s">
        <v>1032</v>
      </c>
      <c r="G868" s="234"/>
      <c r="H868" s="236" t="s">
        <v>19</v>
      </c>
      <c r="I868" s="238"/>
      <c r="J868" s="234"/>
      <c r="K868" s="234"/>
      <c r="L868" s="239"/>
      <c r="M868" s="240"/>
      <c r="N868" s="241"/>
      <c r="O868" s="241"/>
      <c r="P868" s="241"/>
      <c r="Q868" s="241"/>
      <c r="R868" s="241"/>
      <c r="S868" s="241"/>
      <c r="T868" s="24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3" t="s">
        <v>181</v>
      </c>
      <c r="AU868" s="243" t="s">
        <v>81</v>
      </c>
      <c r="AV868" s="13" t="s">
        <v>79</v>
      </c>
      <c r="AW868" s="13" t="s">
        <v>33</v>
      </c>
      <c r="AX868" s="13" t="s">
        <v>72</v>
      </c>
      <c r="AY868" s="243" t="s">
        <v>170</v>
      </c>
    </row>
    <row r="869" s="13" customFormat="1">
      <c r="A869" s="13"/>
      <c r="B869" s="233"/>
      <c r="C869" s="234"/>
      <c r="D869" s="235" t="s">
        <v>181</v>
      </c>
      <c r="E869" s="236" t="s">
        <v>19</v>
      </c>
      <c r="F869" s="237" t="s">
        <v>1033</v>
      </c>
      <c r="G869" s="234"/>
      <c r="H869" s="236" t="s">
        <v>19</v>
      </c>
      <c r="I869" s="238"/>
      <c r="J869" s="234"/>
      <c r="K869" s="234"/>
      <c r="L869" s="239"/>
      <c r="M869" s="240"/>
      <c r="N869" s="241"/>
      <c r="O869" s="241"/>
      <c r="P869" s="241"/>
      <c r="Q869" s="241"/>
      <c r="R869" s="241"/>
      <c r="S869" s="241"/>
      <c r="T869" s="24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3" t="s">
        <v>181</v>
      </c>
      <c r="AU869" s="243" t="s">
        <v>81</v>
      </c>
      <c r="AV869" s="13" t="s">
        <v>79</v>
      </c>
      <c r="AW869" s="13" t="s">
        <v>33</v>
      </c>
      <c r="AX869" s="13" t="s">
        <v>72</v>
      </c>
      <c r="AY869" s="243" t="s">
        <v>170</v>
      </c>
    </row>
    <row r="870" s="14" customFormat="1">
      <c r="A870" s="14"/>
      <c r="B870" s="244"/>
      <c r="C870" s="245"/>
      <c r="D870" s="235" t="s">
        <v>181</v>
      </c>
      <c r="E870" s="246" t="s">
        <v>19</v>
      </c>
      <c r="F870" s="247" t="s">
        <v>514</v>
      </c>
      <c r="G870" s="245"/>
      <c r="H870" s="248">
        <v>100.7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181</v>
      </c>
      <c r="AU870" s="254" t="s">
        <v>81</v>
      </c>
      <c r="AV870" s="14" t="s">
        <v>81</v>
      </c>
      <c r="AW870" s="14" t="s">
        <v>33</v>
      </c>
      <c r="AX870" s="14" t="s">
        <v>72</v>
      </c>
      <c r="AY870" s="254" t="s">
        <v>170</v>
      </c>
    </row>
    <row r="871" s="13" customFormat="1">
      <c r="A871" s="13"/>
      <c r="B871" s="233"/>
      <c r="C871" s="234"/>
      <c r="D871" s="235" t="s">
        <v>181</v>
      </c>
      <c r="E871" s="236" t="s">
        <v>19</v>
      </c>
      <c r="F871" s="237" t="s">
        <v>237</v>
      </c>
      <c r="G871" s="234"/>
      <c r="H871" s="236" t="s">
        <v>19</v>
      </c>
      <c r="I871" s="238"/>
      <c r="J871" s="234"/>
      <c r="K871" s="234"/>
      <c r="L871" s="239"/>
      <c r="M871" s="240"/>
      <c r="N871" s="241"/>
      <c r="O871" s="241"/>
      <c r="P871" s="241"/>
      <c r="Q871" s="241"/>
      <c r="R871" s="241"/>
      <c r="S871" s="241"/>
      <c r="T871" s="24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3" t="s">
        <v>181</v>
      </c>
      <c r="AU871" s="243" t="s">
        <v>81</v>
      </c>
      <c r="AV871" s="13" t="s">
        <v>79</v>
      </c>
      <c r="AW871" s="13" t="s">
        <v>33</v>
      </c>
      <c r="AX871" s="13" t="s">
        <v>72</v>
      </c>
      <c r="AY871" s="243" t="s">
        <v>170</v>
      </c>
    </row>
    <row r="872" s="13" customFormat="1">
      <c r="A872" s="13"/>
      <c r="B872" s="233"/>
      <c r="C872" s="234"/>
      <c r="D872" s="235" t="s">
        <v>181</v>
      </c>
      <c r="E872" s="236" t="s">
        <v>19</v>
      </c>
      <c r="F872" s="237" t="s">
        <v>1037</v>
      </c>
      <c r="G872" s="234"/>
      <c r="H872" s="236" t="s">
        <v>19</v>
      </c>
      <c r="I872" s="238"/>
      <c r="J872" s="234"/>
      <c r="K872" s="234"/>
      <c r="L872" s="239"/>
      <c r="M872" s="240"/>
      <c r="N872" s="241"/>
      <c r="O872" s="241"/>
      <c r="P872" s="241"/>
      <c r="Q872" s="241"/>
      <c r="R872" s="241"/>
      <c r="S872" s="241"/>
      <c r="T872" s="24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3" t="s">
        <v>181</v>
      </c>
      <c r="AU872" s="243" t="s">
        <v>81</v>
      </c>
      <c r="AV872" s="13" t="s">
        <v>79</v>
      </c>
      <c r="AW872" s="13" t="s">
        <v>33</v>
      </c>
      <c r="AX872" s="13" t="s">
        <v>72</v>
      </c>
      <c r="AY872" s="243" t="s">
        <v>170</v>
      </c>
    </row>
    <row r="873" s="13" customFormat="1">
      <c r="A873" s="13"/>
      <c r="B873" s="233"/>
      <c r="C873" s="234"/>
      <c r="D873" s="235" t="s">
        <v>181</v>
      </c>
      <c r="E873" s="236" t="s">
        <v>19</v>
      </c>
      <c r="F873" s="237" t="s">
        <v>1032</v>
      </c>
      <c r="G873" s="234"/>
      <c r="H873" s="236" t="s">
        <v>19</v>
      </c>
      <c r="I873" s="238"/>
      <c r="J873" s="234"/>
      <c r="K873" s="234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181</v>
      </c>
      <c r="AU873" s="243" t="s">
        <v>81</v>
      </c>
      <c r="AV873" s="13" t="s">
        <v>79</v>
      </c>
      <c r="AW873" s="13" t="s">
        <v>33</v>
      </c>
      <c r="AX873" s="13" t="s">
        <v>72</v>
      </c>
      <c r="AY873" s="243" t="s">
        <v>170</v>
      </c>
    </row>
    <row r="874" s="13" customFormat="1">
      <c r="A874" s="13"/>
      <c r="B874" s="233"/>
      <c r="C874" s="234"/>
      <c r="D874" s="235" t="s">
        <v>181</v>
      </c>
      <c r="E874" s="236" t="s">
        <v>19</v>
      </c>
      <c r="F874" s="237" t="s">
        <v>1035</v>
      </c>
      <c r="G874" s="234"/>
      <c r="H874" s="236" t="s">
        <v>19</v>
      </c>
      <c r="I874" s="238"/>
      <c r="J874" s="234"/>
      <c r="K874" s="234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181</v>
      </c>
      <c r="AU874" s="243" t="s">
        <v>81</v>
      </c>
      <c r="AV874" s="13" t="s">
        <v>79</v>
      </c>
      <c r="AW874" s="13" t="s">
        <v>33</v>
      </c>
      <c r="AX874" s="13" t="s">
        <v>72</v>
      </c>
      <c r="AY874" s="243" t="s">
        <v>170</v>
      </c>
    </row>
    <row r="875" s="14" customFormat="1">
      <c r="A875" s="14"/>
      <c r="B875" s="244"/>
      <c r="C875" s="245"/>
      <c r="D875" s="235" t="s">
        <v>181</v>
      </c>
      <c r="E875" s="246" t="s">
        <v>19</v>
      </c>
      <c r="F875" s="247" t="s">
        <v>517</v>
      </c>
      <c r="G875" s="245"/>
      <c r="H875" s="248">
        <v>111.75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181</v>
      </c>
      <c r="AU875" s="254" t="s">
        <v>81</v>
      </c>
      <c r="AV875" s="14" t="s">
        <v>81</v>
      </c>
      <c r="AW875" s="14" t="s">
        <v>33</v>
      </c>
      <c r="AX875" s="14" t="s">
        <v>72</v>
      </c>
      <c r="AY875" s="254" t="s">
        <v>170</v>
      </c>
    </row>
    <row r="876" s="13" customFormat="1">
      <c r="A876" s="13"/>
      <c r="B876" s="233"/>
      <c r="C876" s="234"/>
      <c r="D876" s="235" t="s">
        <v>181</v>
      </c>
      <c r="E876" s="236" t="s">
        <v>19</v>
      </c>
      <c r="F876" s="237" t="s">
        <v>237</v>
      </c>
      <c r="G876" s="234"/>
      <c r="H876" s="236" t="s">
        <v>19</v>
      </c>
      <c r="I876" s="238"/>
      <c r="J876" s="234"/>
      <c r="K876" s="234"/>
      <c r="L876" s="239"/>
      <c r="M876" s="240"/>
      <c r="N876" s="241"/>
      <c r="O876" s="241"/>
      <c r="P876" s="241"/>
      <c r="Q876" s="241"/>
      <c r="R876" s="241"/>
      <c r="S876" s="241"/>
      <c r="T876" s="24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3" t="s">
        <v>181</v>
      </c>
      <c r="AU876" s="243" t="s">
        <v>81</v>
      </c>
      <c r="AV876" s="13" t="s">
        <v>79</v>
      </c>
      <c r="AW876" s="13" t="s">
        <v>33</v>
      </c>
      <c r="AX876" s="13" t="s">
        <v>72</v>
      </c>
      <c r="AY876" s="243" t="s">
        <v>170</v>
      </c>
    </row>
    <row r="877" s="15" customFormat="1">
      <c r="A877" s="15"/>
      <c r="B877" s="255"/>
      <c r="C877" s="256"/>
      <c r="D877" s="235" t="s">
        <v>181</v>
      </c>
      <c r="E877" s="257" t="s">
        <v>19</v>
      </c>
      <c r="F877" s="258" t="s">
        <v>187</v>
      </c>
      <c r="G877" s="256"/>
      <c r="H877" s="259">
        <v>262.54500000000002</v>
      </c>
      <c r="I877" s="260"/>
      <c r="J877" s="256"/>
      <c r="K877" s="256"/>
      <c r="L877" s="261"/>
      <c r="M877" s="262"/>
      <c r="N877" s="263"/>
      <c r="O877" s="263"/>
      <c r="P877" s="263"/>
      <c r="Q877" s="263"/>
      <c r="R877" s="263"/>
      <c r="S877" s="263"/>
      <c r="T877" s="264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65" t="s">
        <v>181</v>
      </c>
      <c r="AU877" s="265" t="s">
        <v>81</v>
      </c>
      <c r="AV877" s="15" t="s">
        <v>177</v>
      </c>
      <c r="AW877" s="15" t="s">
        <v>33</v>
      </c>
      <c r="AX877" s="15" t="s">
        <v>79</v>
      </c>
      <c r="AY877" s="265" t="s">
        <v>170</v>
      </c>
    </row>
    <row r="878" s="2" customFormat="1" ht="24.15" customHeight="1">
      <c r="A878" s="41"/>
      <c r="B878" s="42"/>
      <c r="C878" s="215" t="s">
        <v>1038</v>
      </c>
      <c r="D878" s="215" t="s">
        <v>172</v>
      </c>
      <c r="E878" s="216" t="s">
        <v>1039</v>
      </c>
      <c r="F878" s="217" t="s">
        <v>1040</v>
      </c>
      <c r="G878" s="218" t="s">
        <v>233</v>
      </c>
      <c r="H878" s="219">
        <v>83.155000000000001</v>
      </c>
      <c r="I878" s="220"/>
      <c r="J878" s="221">
        <f>ROUND(I878*H878,2)</f>
        <v>0</v>
      </c>
      <c r="K878" s="217" t="s">
        <v>176</v>
      </c>
      <c r="L878" s="47"/>
      <c r="M878" s="222" t="s">
        <v>19</v>
      </c>
      <c r="N878" s="223" t="s">
        <v>43</v>
      </c>
      <c r="O878" s="87"/>
      <c r="P878" s="224">
        <f>O878*H878</f>
        <v>0</v>
      </c>
      <c r="Q878" s="224">
        <v>8.0499999999999992E-06</v>
      </c>
      <c r="R878" s="224">
        <f>Q878*H878</f>
        <v>0.00066939774999999989</v>
      </c>
      <c r="S878" s="224">
        <v>0</v>
      </c>
      <c r="T878" s="225">
        <f>S878*H878</f>
        <v>0</v>
      </c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R878" s="226" t="s">
        <v>188</v>
      </c>
      <c r="AT878" s="226" t="s">
        <v>172</v>
      </c>
      <c r="AU878" s="226" t="s">
        <v>81</v>
      </c>
      <c r="AY878" s="20" t="s">
        <v>170</v>
      </c>
      <c r="BE878" s="227">
        <f>IF(N878="základní",J878,0)</f>
        <v>0</v>
      </c>
      <c r="BF878" s="227">
        <f>IF(N878="snížená",J878,0)</f>
        <v>0</v>
      </c>
      <c r="BG878" s="227">
        <f>IF(N878="zákl. přenesená",J878,0)</f>
        <v>0</v>
      </c>
      <c r="BH878" s="227">
        <f>IF(N878="sníž. přenesená",J878,0)</f>
        <v>0</v>
      </c>
      <c r="BI878" s="227">
        <f>IF(N878="nulová",J878,0)</f>
        <v>0</v>
      </c>
      <c r="BJ878" s="20" t="s">
        <v>79</v>
      </c>
      <c r="BK878" s="227">
        <f>ROUND(I878*H878,2)</f>
        <v>0</v>
      </c>
      <c r="BL878" s="20" t="s">
        <v>188</v>
      </c>
      <c r="BM878" s="226" t="s">
        <v>1041</v>
      </c>
    </row>
    <row r="879" s="2" customFormat="1">
      <c r="A879" s="41"/>
      <c r="B879" s="42"/>
      <c r="C879" s="43"/>
      <c r="D879" s="228" t="s">
        <v>179</v>
      </c>
      <c r="E879" s="43"/>
      <c r="F879" s="229" t="s">
        <v>1042</v>
      </c>
      <c r="G879" s="43"/>
      <c r="H879" s="43"/>
      <c r="I879" s="230"/>
      <c r="J879" s="43"/>
      <c r="K879" s="43"/>
      <c r="L879" s="47"/>
      <c r="M879" s="231"/>
      <c r="N879" s="232"/>
      <c r="O879" s="87"/>
      <c r="P879" s="87"/>
      <c r="Q879" s="87"/>
      <c r="R879" s="87"/>
      <c r="S879" s="87"/>
      <c r="T879" s="88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T879" s="20" t="s">
        <v>179</v>
      </c>
      <c r="AU879" s="20" t="s">
        <v>81</v>
      </c>
    </row>
    <row r="880" s="13" customFormat="1">
      <c r="A880" s="13"/>
      <c r="B880" s="233"/>
      <c r="C880" s="234"/>
      <c r="D880" s="235" t="s">
        <v>181</v>
      </c>
      <c r="E880" s="236" t="s">
        <v>19</v>
      </c>
      <c r="F880" s="237" t="s">
        <v>1014</v>
      </c>
      <c r="G880" s="234"/>
      <c r="H880" s="236" t="s">
        <v>19</v>
      </c>
      <c r="I880" s="238"/>
      <c r="J880" s="234"/>
      <c r="K880" s="234"/>
      <c r="L880" s="239"/>
      <c r="M880" s="240"/>
      <c r="N880" s="241"/>
      <c r="O880" s="241"/>
      <c r="P880" s="241"/>
      <c r="Q880" s="241"/>
      <c r="R880" s="241"/>
      <c r="S880" s="241"/>
      <c r="T880" s="242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3" t="s">
        <v>181</v>
      </c>
      <c r="AU880" s="243" t="s">
        <v>81</v>
      </c>
      <c r="AV880" s="13" t="s">
        <v>79</v>
      </c>
      <c r="AW880" s="13" t="s">
        <v>33</v>
      </c>
      <c r="AX880" s="13" t="s">
        <v>72</v>
      </c>
      <c r="AY880" s="243" t="s">
        <v>170</v>
      </c>
    </row>
    <row r="881" s="13" customFormat="1">
      <c r="A881" s="13"/>
      <c r="B881" s="233"/>
      <c r="C881" s="234"/>
      <c r="D881" s="235" t="s">
        <v>181</v>
      </c>
      <c r="E881" s="236" t="s">
        <v>19</v>
      </c>
      <c r="F881" s="237" t="s">
        <v>997</v>
      </c>
      <c r="G881" s="234"/>
      <c r="H881" s="236" t="s">
        <v>19</v>
      </c>
      <c r="I881" s="238"/>
      <c r="J881" s="234"/>
      <c r="K881" s="234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181</v>
      </c>
      <c r="AU881" s="243" t="s">
        <v>81</v>
      </c>
      <c r="AV881" s="13" t="s">
        <v>79</v>
      </c>
      <c r="AW881" s="13" t="s">
        <v>33</v>
      </c>
      <c r="AX881" s="13" t="s">
        <v>72</v>
      </c>
      <c r="AY881" s="243" t="s">
        <v>170</v>
      </c>
    </row>
    <row r="882" s="13" customFormat="1">
      <c r="A882" s="13"/>
      <c r="B882" s="233"/>
      <c r="C882" s="234"/>
      <c r="D882" s="235" t="s">
        <v>181</v>
      </c>
      <c r="E882" s="236" t="s">
        <v>19</v>
      </c>
      <c r="F882" s="237" t="s">
        <v>1015</v>
      </c>
      <c r="G882" s="234"/>
      <c r="H882" s="236" t="s">
        <v>19</v>
      </c>
      <c r="I882" s="238"/>
      <c r="J882" s="234"/>
      <c r="K882" s="234"/>
      <c r="L882" s="239"/>
      <c r="M882" s="240"/>
      <c r="N882" s="241"/>
      <c r="O882" s="241"/>
      <c r="P882" s="241"/>
      <c r="Q882" s="241"/>
      <c r="R882" s="241"/>
      <c r="S882" s="241"/>
      <c r="T882" s="24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3" t="s">
        <v>181</v>
      </c>
      <c r="AU882" s="243" t="s">
        <v>81</v>
      </c>
      <c r="AV882" s="13" t="s">
        <v>79</v>
      </c>
      <c r="AW882" s="13" t="s">
        <v>33</v>
      </c>
      <c r="AX882" s="13" t="s">
        <v>72</v>
      </c>
      <c r="AY882" s="243" t="s">
        <v>170</v>
      </c>
    </row>
    <row r="883" s="14" customFormat="1">
      <c r="A883" s="14"/>
      <c r="B883" s="244"/>
      <c r="C883" s="245"/>
      <c r="D883" s="235" t="s">
        <v>181</v>
      </c>
      <c r="E883" s="246" t="s">
        <v>19</v>
      </c>
      <c r="F883" s="247" t="s">
        <v>1016</v>
      </c>
      <c r="G883" s="245"/>
      <c r="H883" s="248">
        <v>37.377000000000002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181</v>
      </c>
      <c r="AU883" s="254" t="s">
        <v>81</v>
      </c>
      <c r="AV883" s="14" t="s">
        <v>81</v>
      </c>
      <c r="AW883" s="14" t="s">
        <v>33</v>
      </c>
      <c r="AX883" s="14" t="s">
        <v>72</v>
      </c>
      <c r="AY883" s="254" t="s">
        <v>170</v>
      </c>
    </row>
    <row r="884" s="13" customFormat="1">
      <c r="A884" s="13"/>
      <c r="B884" s="233"/>
      <c r="C884" s="234"/>
      <c r="D884" s="235" t="s">
        <v>181</v>
      </c>
      <c r="E884" s="236" t="s">
        <v>19</v>
      </c>
      <c r="F884" s="237" t="s">
        <v>1017</v>
      </c>
      <c r="G884" s="234"/>
      <c r="H884" s="236" t="s">
        <v>19</v>
      </c>
      <c r="I884" s="238"/>
      <c r="J884" s="234"/>
      <c r="K884" s="234"/>
      <c r="L884" s="239"/>
      <c r="M884" s="240"/>
      <c r="N884" s="241"/>
      <c r="O884" s="241"/>
      <c r="P884" s="241"/>
      <c r="Q884" s="241"/>
      <c r="R884" s="241"/>
      <c r="S884" s="241"/>
      <c r="T884" s="24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3" t="s">
        <v>181</v>
      </c>
      <c r="AU884" s="243" t="s">
        <v>81</v>
      </c>
      <c r="AV884" s="13" t="s">
        <v>79</v>
      </c>
      <c r="AW884" s="13" t="s">
        <v>33</v>
      </c>
      <c r="AX884" s="13" t="s">
        <v>72</v>
      </c>
      <c r="AY884" s="243" t="s">
        <v>170</v>
      </c>
    </row>
    <row r="885" s="13" customFormat="1">
      <c r="A885" s="13"/>
      <c r="B885" s="233"/>
      <c r="C885" s="234"/>
      <c r="D885" s="235" t="s">
        <v>181</v>
      </c>
      <c r="E885" s="236" t="s">
        <v>19</v>
      </c>
      <c r="F885" s="237" t="s">
        <v>997</v>
      </c>
      <c r="G885" s="234"/>
      <c r="H885" s="236" t="s">
        <v>19</v>
      </c>
      <c r="I885" s="238"/>
      <c r="J885" s="234"/>
      <c r="K885" s="234"/>
      <c r="L885" s="239"/>
      <c r="M885" s="240"/>
      <c r="N885" s="241"/>
      <c r="O885" s="241"/>
      <c r="P885" s="241"/>
      <c r="Q885" s="241"/>
      <c r="R885" s="241"/>
      <c r="S885" s="241"/>
      <c r="T885" s="24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3" t="s">
        <v>181</v>
      </c>
      <c r="AU885" s="243" t="s">
        <v>81</v>
      </c>
      <c r="AV885" s="13" t="s">
        <v>79</v>
      </c>
      <c r="AW885" s="13" t="s">
        <v>33</v>
      </c>
      <c r="AX885" s="13" t="s">
        <v>72</v>
      </c>
      <c r="AY885" s="243" t="s">
        <v>170</v>
      </c>
    </row>
    <row r="886" s="13" customFormat="1">
      <c r="A886" s="13"/>
      <c r="B886" s="233"/>
      <c r="C886" s="234"/>
      <c r="D886" s="235" t="s">
        <v>181</v>
      </c>
      <c r="E886" s="236" t="s">
        <v>19</v>
      </c>
      <c r="F886" s="237" t="s">
        <v>1018</v>
      </c>
      <c r="G886" s="234"/>
      <c r="H886" s="236" t="s">
        <v>19</v>
      </c>
      <c r="I886" s="238"/>
      <c r="J886" s="234"/>
      <c r="K886" s="234"/>
      <c r="L886" s="239"/>
      <c r="M886" s="240"/>
      <c r="N886" s="241"/>
      <c r="O886" s="241"/>
      <c r="P886" s="241"/>
      <c r="Q886" s="241"/>
      <c r="R886" s="241"/>
      <c r="S886" s="241"/>
      <c r="T886" s="242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3" t="s">
        <v>181</v>
      </c>
      <c r="AU886" s="243" t="s">
        <v>81</v>
      </c>
      <c r="AV886" s="13" t="s">
        <v>79</v>
      </c>
      <c r="AW886" s="13" t="s">
        <v>33</v>
      </c>
      <c r="AX886" s="13" t="s">
        <v>72</v>
      </c>
      <c r="AY886" s="243" t="s">
        <v>170</v>
      </c>
    </row>
    <row r="887" s="14" customFormat="1">
      <c r="A887" s="14"/>
      <c r="B887" s="244"/>
      <c r="C887" s="245"/>
      <c r="D887" s="235" t="s">
        <v>181</v>
      </c>
      <c r="E887" s="246" t="s">
        <v>19</v>
      </c>
      <c r="F887" s="247" t="s">
        <v>1019</v>
      </c>
      <c r="G887" s="245"/>
      <c r="H887" s="248">
        <v>38.695999999999998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181</v>
      </c>
      <c r="AU887" s="254" t="s">
        <v>81</v>
      </c>
      <c r="AV887" s="14" t="s">
        <v>81</v>
      </c>
      <c r="AW887" s="14" t="s">
        <v>33</v>
      </c>
      <c r="AX887" s="14" t="s">
        <v>72</v>
      </c>
      <c r="AY887" s="254" t="s">
        <v>170</v>
      </c>
    </row>
    <row r="888" s="13" customFormat="1">
      <c r="A888" s="13"/>
      <c r="B888" s="233"/>
      <c r="C888" s="234"/>
      <c r="D888" s="235" t="s">
        <v>181</v>
      </c>
      <c r="E888" s="236" t="s">
        <v>19</v>
      </c>
      <c r="F888" s="237" t="s">
        <v>1020</v>
      </c>
      <c r="G888" s="234"/>
      <c r="H888" s="236" t="s">
        <v>19</v>
      </c>
      <c r="I888" s="238"/>
      <c r="J888" s="234"/>
      <c r="K888" s="234"/>
      <c r="L888" s="239"/>
      <c r="M888" s="240"/>
      <c r="N888" s="241"/>
      <c r="O888" s="241"/>
      <c r="P888" s="241"/>
      <c r="Q888" s="241"/>
      <c r="R888" s="241"/>
      <c r="S888" s="241"/>
      <c r="T888" s="24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3" t="s">
        <v>181</v>
      </c>
      <c r="AU888" s="243" t="s">
        <v>81</v>
      </c>
      <c r="AV888" s="13" t="s">
        <v>79</v>
      </c>
      <c r="AW888" s="13" t="s">
        <v>33</v>
      </c>
      <c r="AX888" s="13" t="s">
        <v>72</v>
      </c>
      <c r="AY888" s="243" t="s">
        <v>170</v>
      </c>
    </row>
    <row r="889" s="13" customFormat="1">
      <c r="A889" s="13"/>
      <c r="B889" s="233"/>
      <c r="C889" s="234"/>
      <c r="D889" s="235" t="s">
        <v>181</v>
      </c>
      <c r="E889" s="236" t="s">
        <v>19</v>
      </c>
      <c r="F889" s="237" t="s">
        <v>1021</v>
      </c>
      <c r="G889" s="234"/>
      <c r="H889" s="236" t="s">
        <v>19</v>
      </c>
      <c r="I889" s="238"/>
      <c r="J889" s="234"/>
      <c r="K889" s="234"/>
      <c r="L889" s="239"/>
      <c r="M889" s="240"/>
      <c r="N889" s="241"/>
      <c r="O889" s="241"/>
      <c r="P889" s="241"/>
      <c r="Q889" s="241"/>
      <c r="R889" s="241"/>
      <c r="S889" s="241"/>
      <c r="T889" s="24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3" t="s">
        <v>181</v>
      </c>
      <c r="AU889" s="243" t="s">
        <v>81</v>
      </c>
      <c r="AV889" s="13" t="s">
        <v>79</v>
      </c>
      <c r="AW889" s="13" t="s">
        <v>33</v>
      </c>
      <c r="AX889" s="13" t="s">
        <v>72</v>
      </c>
      <c r="AY889" s="243" t="s">
        <v>170</v>
      </c>
    </row>
    <row r="890" s="14" customFormat="1">
      <c r="A890" s="14"/>
      <c r="B890" s="244"/>
      <c r="C890" s="245"/>
      <c r="D890" s="235" t="s">
        <v>181</v>
      </c>
      <c r="E890" s="246" t="s">
        <v>19</v>
      </c>
      <c r="F890" s="247" t="s">
        <v>1022</v>
      </c>
      <c r="G890" s="245"/>
      <c r="H890" s="248">
        <v>7.0819999999999999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181</v>
      </c>
      <c r="AU890" s="254" t="s">
        <v>81</v>
      </c>
      <c r="AV890" s="14" t="s">
        <v>81</v>
      </c>
      <c r="AW890" s="14" t="s">
        <v>33</v>
      </c>
      <c r="AX890" s="14" t="s">
        <v>72</v>
      </c>
      <c r="AY890" s="254" t="s">
        <v>170</v>
      </c>
    </row>
    <row r="891" s="15" customFormat="1">
      <c r="A891" s="15"/>
      <c r="B891" s="255"/>
      <c r="C891" s="256"/>
      <c r="D891" s="235" t="s">
        <v>181</v>
      </c>
      <c r="E891" s="257" t="s">
        <v>19</v>
      </c>
      <c r="F891" s="258" t="s">
        <v>187</v>
      </c>
      <c r="G891" s="256"/>
      <c r="H891" s="259">
        <v>83.155000000000001</v>
      </c>
      <c r="I891" s="260"/>
      <c r="J891" s="256"/>
      <c r="K891" s="256"/>
      <c r="L891" s="261"/>
      <c r="M891" s="262"/>
      <c r="N891" s="263"/>
      <c r="O891" s="263"/>
      <c r="P891" s="263"/>
      <c r="Q891" s="263"/>
      <c r="R891" s="263"/>
      <c r="S891" s="263"/>
      <c r="T891" s="264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65" t="s">
        <v>181</v>
      </c>
      <c r="AU891" s="265" t="s">
        <v>81</v>
      </c>
      <c r="AV891" s="15" t="s">
        <v>177</v>
      </c>
      <c r="AW891" s="15" t="s">
        <v>33</v>
      </c>
      <c r="AX891" s="15" t="s">
        <v>79</v>
      </c>
      <c r="AY891" s="265" t="s">
        <v>170</v>
      </c>
    </row>
    <row r="892" s="2" customFormat="1" ht="16.5" customHeight="1">
      <c r="A892" s="41"/>
      <c r="B892" s="42"/>
      <c r="C892" s="215" t="s">
        <v>1043</v>
      </c>
      <c r="D892" s="215" t="s">
        <v>172</v>
      </c>
      <c r="E892" s="216" t="s">
        <v>1044</v>
      </c>
      <c r="F892" s="217" t="s">
        <v>1045</v>
      </c>
      <c r="G892" s="218" t="s">
        <v>233</v>
      </c>
      <c r="H892" s="219">
        <v>31.117999999999999</v>
      </c>
      <c r="I892" s="220"/>
      <c r="J892" s="221">
        <f>ROUND(I892*H892,2)</f>
        <v>0</v>
      </c>
      <c r="K892" s="217" t="s">
        <v>176</v>
      </c>
      <c r="L892" s="47"/>
      <c r="M892" s="222" t="s">
        <v>19</v>
      </c>
      <c r="N892" s="223" t="s">
        <v>43</v>
      </c>
      <c r="O892" s="87"/>
      <c r="P892" s="224">
        <f>O892*H892</f>
        <v>0</v>
      </c>
      <c r="Q892" s="224">
        <v>7.1500000000000002E-06</v>
      </c>
      <c r="R892" s="224">
        <f>Q892*H892</f>
        <v>0.00022249370000000001</v>
      </c>
      <c r="S892" s="224">
        <v>0</v>
      </c>
      <c r="T892" s="225">
        <f>S892*H892</f>
        <v>0</v>
      </c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R892" s="226" t="s">
        <v>188</v>
      </c>
      <c r="AT892" s="226" t="s">
        <v>172</v>
      </c>
      <c r="AU892" s="226" t="s">
        <v>81</v>
      </c>
      <c r="AY892" s="20" t="s">
        <v>170</v>
      </c>
      <c r="BE892" s="227">
        <f>IF(N892="základní",J892,0)</f>
        <v>0</v>
      </c>
      <c r="BF892" s="227">
        <f>IF(N892="snížená",J892,0)</f>
        <v>0</v>
      </c>
      <c r="BG892" s="227">
        <f>IF(N892="zákl. přenesená",J892,0)</f>
        <v>0</v>
      </c>
      <c r="BH892" s="227">
        <f>IF(N892="sníž. přenesená",J892,0)</f>
        <v>0</v>
      </c>
      <c r="BI892" s="227">
        <f>IF(N892="nulová",J892,0)</f>
        <v>0</v>
      </c>
      <c r="BJ892" s="20" t="s">
        <v>79</v>
      </c>
      <c r="BK892" s="227">
        <f>ROUND(I892*H892,2)</f>
        <v>0</v>
      </c>
      <c r="BL892" s="20" t="s">
        <v>188</v>
      </c>
      <c r="BM892" s="226" t="s">
        <v>1046</v>
      </c>
    </row>
    <row r="893" s="2" customFormat="1">
      <c r="A893" s="41"/>
      <c r="B893" s="42"/>
      <c r="C893" s="43"/>
      <c r="D893" s="228" t="s">
        <v>179</v>
      </c>
      <c r="E893" s="43"/>
      <c r="F893" s="229" t="s">
        <v>1047</v>
      </c>
      <c r="G893" s="43"/>
      <c r="H893" s="43"/>
      <c r="I893" s="230"/>
      <c r="J893" s="43"/>
      <c r="K893" s="43"/>
      <c r="L893" s="47"/>
      <c r="M893" s="231"/>
      <c r="N893" s="232"/>
      <c r="O893" s="87"/>
      <c r="P893" s="87"/>
      <c r="Q893" s="87"/>
      <c r="R893" s="87"/>
      <c r="S893" s="87"/>
      <c r="T893" s="88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T893" s="20" t="s">
        <v>179</v>
      </c>
      <c r="AU893" s="20" t="s">
        <v>81</v>
      </c>
    </row>
    <row r="894" s="13" customFormat="1">
      <c r="A894" s="13"/>
      <c r="B894" s="233"/>
      <c r="C894" s="234"/>
      <c r="D894" s="235" t="s">
        <v>181</v>
      </c>
      <c r="E894" s="236" t="s">
        <v>19</v>
      </c>
      <c r="F894" s="237" t="s">
        <v>1011</v>
      </c>
      <c r="G894" s="234"/>
      <c r="H894" s="236" t="s">
        <v>19</v>
      </c>
      <c r="I894" s="238"/>
      <c r="J894" s="234"/>
      <c r="K894" s="234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181</v>
      </c>
      <c r="AU894" s="243" t="s">
        <v>81</v>
      </c>
      <c r="AV894" s="13" t="s">
        <v>79</v>
      </c>
      <c r="AW894" s="13" t="s">
        <v>33</v>
      </c>
      <c r="AX894" s="13" t="s">
        <v>72</v>
      </c>
      <c r="AY894" s="243" t="s">
        <v>170</v>
      </c>
    </row>
    <row r="895" s="13" customFormat="1">
      <c r="A895" s="13"/>
      <c r="B895" s="233"/>
      <c r="C895" s="234"/>
      <c r="D895" s="235" t="s">
        <v>181</v>
      </c>
      <c r="E895" s="236" t="s">
        <v>19</v>
      </c>
      <c r="F895" s="237" t="s">
        <v>997</v>
      </c>
      <c r="G895" s="234"/>
      <c r="H895" s="236" t="s">
        <v>19</v>
      </c>
      <c r="I895" s="238"/>
      <c r="J895" s="234"/>
      <c r="K895" s="234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181</v>
      </c>
      <c r="AU895" s="243" t="s">
        <v>81</v>
      </c>
      <c r="AV895" s="13" t="s">
        <v>79</v>
      </c>
      <c r="AW895" s="13" t="s">
        <v>33</v>
      </c>
      <c r="AX895" s="13" t="s">
        <v>72</v>
      </c>
      <c r="AY895" s="243" t="s">
        <v>170</v>
      </c>
    </row>
    <row r="896" s="13" customFormat="1">
      <c r="A896" s="13"/>
      <c r="B896" s="233"/>
      <c r="C896" s="234"/>
      <c r="D896" s="235" t="s">
        <v>181</v>
      </c>
      <c r="E896" s="236" t="s">
        <v>19</v>
      </c>
      <c r="F896" s="237" t="s">
        <v>1012</v>
      </c>
      <c r="G896" s="234"/>
      <c r="H896" s="236" t="s">
        <v>19</v>
      </c>
      <c r="I896" s="238"/>
      <c r="J896" s="234"/>
      <c r="K896" s="234"/>
      <c r="L896" s="239"/>
      <c r="M896" s="240"/>
      <c r="N896" s="241"/>
      <c r="O896" s="241"/>
      <c r="P896" s="241"/>
      <c r="Q896" s="241"/>
      <c r="R896" s="241"/>
      <c r="S896" s="241"/>
      <c r="T896" s="24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3" t="s">
        <v>181</v>
      </c>
      <c r="AU896" s="243" t="s">
        <v>81</v>
      </c>
      <c r="AV896" s="13" t="s">
        <v>79</v>
      </c>
      <c r="AW896" s="13" t="s">
        <v>33</v>
      </c>
      <c r="AX896" s="13" t="s">
        <v>72</v>
      </c>
      <c r="AY896" s="243" t="s">
        <v>170</v>
      </c>
    </row>
    <row r="897" s="14" customFormat="1">
      <c r="A897" s="14"/>
      <c r="B897" s="244"/>
      <c r="C897" s="245"/>
      <c r="D897" s="235" t="s">
        <v>181</v>
      </c>
      <c r="E897" s="246" t="s">
        <v>19</v>
      </c>
      <c r="F897" s="247" t="s">
        <v>1013</v>
      </c>
      <c r="G897" s="245"/>
      <c r="H897" s="248">
        <v>31.117999999999999</v>
      </c>
      <c r="I897" s="249"/>
      <c r="J897" s="245"/>
      <c r="K897" s="245"/>
      <c r="L897" s="250"/>
      <c r="M897" s="251"/>
      <c r="N897" s="252"/>
      <c r="O897" s="252"/>
      <c r="P897" s="252"/>
      <c r="Q897" s="252"/>
      <c r="R897" s="252"/>
      <c r="S897" s="252"/>
      <c r="T897" s="25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4" t="s">
        <v>181</v>
      </c>
      <c r="AU897" s="254" t="s">
        <v>81</v>
      </c>
      <c r="AV897" s="14" t="s">
        <v>81</v>
      </c>
      <c r="AW897" s="14" t="s">
        <v>33</v>
      </c>
      <c r="AX897" s="14" t="s">
        <v>72</v>
      </c>
      <c r="AY897" s="254" t="s">
        <v>170</v>
      </c>
    </row>
    <row r="898" s="15" customFormat="1">
      <c r="A898" s="15"/>
      <c r="B898" s="255"/>
      <c r="C898" s="256"/>
      <c r="D898" s="235" t="s">
        <v>181</v>
      </c>
      <c r="E898" s="257" t="s">
        <v>19</v>
      </c>
      <c r="F898" s="258" t="s">
        <v>187</v>
      </c>
      <c r="G898" s="256"/>
      <c r="H898" s="259">
        <v>31.117999999999999</v>
      </c>
      <c r="I898" s="260"/>
      <c r="J898" s="256"/>
      <c r="K898" s="256"/>
      <c r="L898" s="261"/>
      <c r="M898" s="262"/>
      <c r="N898" s="263"/>
      <c r="O898" s="263"/>
      <c r="P898" s="263"/>
      <c r="Q898" s="263"/>
      <c r="R898" s="263"/>
      <c r="S898" s="263"/>
      <c r="T898" s="264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65" t="s">
        <v>181</v>
      </c>
      <c r="AU898" s="265" t="s">
        <v>81</v>
      </c>
      <c r="AV898" s="15" t="s">
        <v>177</v>
      </c>
      <c r="AW898" s="15" t="s">
        <v>33</v>
      </c>
      <c r="AX898" s="15" t="s">
        <v>79</v>
      </c>
      <c r="AY898" s="265" t="s">
        <v>170</v>
      </c>
    </row>
    <row r="899" s="2" customFormat="1" ht="16.5" customHeight="1">
      <c r="A899" s="41"/>
      <c r="B899" s="42"/>
      <c r="C899" s="215" t="s">
        <v>1048</v>
      </c>
      <c r="D899" s="215" t="s">
        <v>172</v>
      </c>
      <c r="E899" s="216" t="s">
        <v>1049</v>
      </c>
      <c r="F899" s="217" t="s">
        <v>1050</v>
      </c>
      <c r="G899" s="218" t="s">
        <v>233</v>
      </c>
      <c r="H899" s="219">
        <v>80.150000000000006</v>
      </c>
      <c r="I899" s="220"/>
      <c r="J899" s="221">
        <f>ROUND(I899*H899,2)</f>
        <v>0</v>
      </c>
      <c r="K899" s="217" t="s">
        <v>176</v>
      </c>
      <c r="L899" s="47"/>
      <c r="M899" s="222" t="s">
        <v>19</v>
      </c>
      <c r="N899" s="223" t="s">
        <v>43</v>
      </c>
      <c r="O899" s="87"/>
      <c r="P899" s="224">
        <f>O899*H899</f>
        <v>0</v>
      </c>
      <c r="Q899" s="224">
        <v>6.2500000000000003E-06</v>
      </c>
      <c r="R899" s="224">
        <f>Q899*H899</f>
        <v>0.00050093750000000008</v>
      </c>
      <c r="S899" s="224">
        <v>0</v>
      </c>
      <c r="T899" s="225">
        <f>S899*H899</f>
        <v>0</v>
      </c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R899" s="226" t="s">
        <v>188</v>
      </c>
      <c r="AT899" s="226" t="s">
        <v>172</v>
      </c>
      <c r="AU899" s="226" t="s">
        <v>81</v>
      </c>
      <c r="AY899" s="20" t="s">
        <v>170</v>
      </c>
      <c r="BE899" s="227">
        <f>IF(N899="základní",J899,0)</f>
        <v>0</v>
      </c>
      <c r="BF899" s="227">
        <f>IF(N899="snížená",J899,0)</f>
        <v>0</v>
      </c>
      <c r="BG899" s="227">
        <f>IF(N899="zákl. přenesená",J899,0)</f>
        <v>0</v>
      </c>
      <c r="BH899" s="227">
        <f>IF(N899="sníž. přenesená",J899,0)</f>
        <v>0</v>
      </c>
      <c r="BI899" s="227">
        <f>IF(N899="nulová",J899,0)</f>
        <v>0</v>
      </c>
      <c r="BJ899" s="20" t="s">
        <v>79</v>
      </c>
      <c r="BK899" s="227">
        <f>ROUND(I899*H899,2)</f>
        <v>0</v>
      </c>
      <c r="BL899" s="20" t="s">
        <v>188</v>
      </c>
      <c r="BM899" s="226" t="s">
        <v>1051</v>
      </c>
    </row>
    <row r="900" s="2" customFormat="1">
      <c r="A900" s="41"/>
      <c r="B900" s="42"/>
      <c r="C900" s="43"/>
      <c r="D900" s="228" t="s">
        <v>179</v>
      </c>
      <c r="E900" s="43"/>
      <c r="F900" s="229" t="s">
        <v>1052</v>
      </c>
      <c r="G900" s="43"/>
      <c r="H900" s="43"/>
      <c r="I900" s="230"/>
      <c r="J900" s="43"/>
      <c r="K900" s="43"/>
      <c r="L900" s="47"/>
      <c r="M900" s="231"/>
      <c r="N900" s="232"/>
      <c r="O900" s="87"/>
      <c r="P900" s="87"/>
      <c r="Q900" s="87"/>
      <c r="R900" s="87"/>
      <c r="S900" s="87"/>
      <c r="T900" s="88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T900" s="20" t="s">
        <v>179</v>
      </c>
      <c r="AU900" s="20" t="s">
        <v>81</v>
      </c>
    </row>
    <row r="901" s="13" customFormat="1">
      <c r="A901" s="13"/>
      <c r="B901" s="233"/>
      <c r="C901" s="234"/>
      <c r="D901" s="235" t="s">
        <v>181</v>
      </c>
      <c r="E901" s="236" t="s">
        <v>19</v>
      </c>
      <c r="F901" s="237" t="s">
        <v>669</v>
      </c>
      <c r="G901" s="234"/>
      <c r="H901" s="236" t="s">
        <v>19</v>
      </c>
      <c r="I901" s="238"/>
      <c r="J901" s="234"/>
      <c r="K901" s="234"/>
      <c r="L901" s="239"/>
      <c r="M901" s="240"/>
      <c r="N901" s="241"/>
      <c r="O901" s="241"/>
      <c r="P901" s="241"/>
      <c r="Q901" s="241"/>
      <c r="R901" s="241"/>
      <c r="S901" s="241"/>
      <c r="T901" s="24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3" t="s">
        <v>181</v>
      </c>
      <c r="AU901" s="243" t="s">
        <v>81</v>
      </c>
      <c r="AV901" s="13" t="s">
        <v>79</v>
      </c>
      <c r="AW901" s="13" t="s">
        <v>33</v>
      </c>
      <c r="AX901" s="13" t="s">
        <v>72</v>
      </c>
      <c r="AY901" s="243" t="s">
        <v>170</v>
      </c>
    </row>
    <row r="902" s="13" customFormat="1">
      <c r="A902" s="13"/>
      <c r="B902" s="233"/>
      <c r="C902" s="234"/>
      <c r="D902" s="235" t="s">
        <v>181</v>
      </c>
      <c r="E902" s="236" t="s">
        <v>19</v>
      </c>
      <c r="F902" s="237" t="s">
        <v>997</v>
      </c>
      <c r="G902" s="234"/>
      <c r="H902" s="236" t="s">
        <v>19</v>
      </c>
      <c r="I902" s="238"/>
      <c r="J902" s="234"/>
      <c r="K902" s="234"/>
      <c r="L902" s="239"/>
      <c r="M902" s="240"/>
      <c r="N902" s="241"/>
      <c r="O902" s="241"/>
      <c r="P902" s="241"/>
      <c r="Q902" s="241"/>
      <c r="R902" s="241"/>
      <c r="S902" s="241"/>
      <c r="T902" s="24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3" t="s">
        <v>181</v>
      </c>
      <c r="AU902" s="243" t="s">
        <v>81</v>
      </c>
      <c r="AV902" s="13" t="s">
        <v>79</v>
      </c>
      <c r="AW902" s="13" t="s">
        <v>33</v>
      </c>
      <c r="AX902" s="13" t="s">
        <v>72</v>
      </c>
      <c r="AY902" s="243" t="s">
        <v>170</v>
      </c>
    </row>
    <row r="903" s="13" customFormat="1">
      <c r="A903" s="13"/>
      <c r="B903" s="233"/>
      <c r="C903" s="234"/>
      <c r="D903" s="235" t="s">
        <v>181</v>
      </c>
      <c r="E903" s="236" t="s">
        <v>19</v>
      </c>
      <c r="F903" s="237" t="s">
        <v>998</v>
      </c>
      <c r="G903" s="234"/>
      <c r="H903" s="236" t="s">
        <v>19</v>
      </c>
      <c r="I903" s="238"/>
      <c r="J903" s="234"/>
      <c r="K903" s="234"/>
      <c r="L903" s="239"/>
      <c r="M903" s="240"/>
      <c r="N903" s="241"/>
      <c r="O903" s="241"/>
      <c r="P903" s="241"/>
      <c r="Q903" s="241"/>
      <c r="R903" s="241"/>
      <c r="S903" s="241"/>
      <c r="T903" s="24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3" t="s">
        <v>181</v>
      </c>
      <c r="AU903" s="243" t="s">
        <v>81</v>
      </c>
      <c r="AV903" s="13" t="s">
        <v>79</v>
      </c>
      <c r="AW903" s="13" t="s">
        <v>33</v>
      </c>
      <c r="AX903" s="13" t="s">
        <v>72</v>
      </c>
      <c r="AY903" s="243" t="s">
        <v>170</v>
      </c>
    </row>
    <row r="904" s="14" customFormat="1">
      <c r="A904" s="14"/>
      <c r="B904" s="244"/>
      <c r="C904" s="245"/>
      <c r="D904" s="235" t="s">
        <v>181</v>
      </c>
      <c r="E904" s="246" t="s">
        <v>19</v>
      </c>
      <c r="F904" s="247" t="s">
        <v>999</v>
      </c>
      <c r="G904" s="245"/>
      <c r="H904" s="248">
        <v>7.3499999999999996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181</v>
      </c>
      <c r="AU904" s="254" t="s">
        <v>81</v>
      </c>
      <c r="AV904" s="14" t="s">
        <v>81</v>
      </c>
      <c r="AW904" s="14" t="s">
        <v>33</v>
      </c>
      <c r="AX904" s="14" t="s">
        <v>72</v>
      </c>
      <c r="AY904" s="254" t="s">
        <v>170</v>
      </c>
    </row>
    <row r="905" s="13" customFormat="1">
      <c r="A905" s="13"/>
      <c r="B905" s="233"/>
      <c r="C905" s="234"/>
      <c r="D905" s="235" t="s">
        <v>181</v>
      </c>
      <c r="E905" s="236" t="s">
        <v>19</v>
      </c>
      <c r="F905" s="237" t="s">
        <v>408</v>
      </c>
      <c r="G905" s="234"/>
      <c r="H905" s="236" t="s">
        <v>19</v>
      </c>
      <c r="I905" s="238"/>
      <c r="J905" s="234"/>
      <c r="K905" s="234"/>
      <c r="L905" s="239"/>
      <c r="M905" s="240"/>
      <c r="N905" s="241"/>
      <c r="O905" s="241"/>
      <c r="P905" s="241"/>
      <c r="Q905" s="241"/>
      <c r="R905" s="241"/>
      <c r="S905" s="241"/>
      <c r="T905" s="242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3" t="s">
        <v>181</v>
      </c>
      <c r="AU905" s="243" t="s">
        <v>81</v>
      </c>
      <c r="AV905" s="13" t="s">
        <v>79</v>
      </c>
      <c r="AW905" s="13" t="s">
        <v>33</v>
      </c>
      <c r="AX905" s="13" t="s">
        <v>72</v>
      </c>
      <c r="AY905" s="243" t="s">
        <v>170</v>
      </c>
    </row>
    <row r="906" s="13" customFormat="1">
      <c r="A906" s="13"/>
      <c r="B906" s="233"/>
      <c r="C906" s="234"/>
      <c r="D906" s="235" t="s">
        <v>181</v>
      </c>
      <c r="E906" s="236" t="s">
        <v>19</v>
      </c>
      <c r="F906" s="237" t="s">
        <v>1000</v>
      </c>
      <c r="G906" s="234"/>
      <c r="H906" s="236" t="s">
        <v>19</v>
      </c>
      <c r="I906" s="238"/>
      <c r="J906" s="234"/>
      <c r="K906" s="234"/>
      <c r="L906" s="239"/>
      <c r="M906" s="240"/>
      <c r="N906" s="241"/>
      <c r="O906" s="241"/>
      <c r="P906" s="241"/>
      <c r="Q906" s="241"/>
      <c r="R906" s="241"/>
      <c r="S906" s="241"/>
      <c r="T906" s="24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3" t="s">
        <v>181</v>
      </c>
      <c r="AU906" s="243" t="s">
        <v>81</v>
      </c>
      <c r="AV906" s="13" t="s">
        <v>79</v>
      </c>
      <c r="AW906" s="13" t="s">
        <v>33</v>
      </c>
      <c r="AX906" s="13" t="s">
        <v>72</v>
      </c>
      <c r="AY906" s="243" t="s">
        <v>170</v>
      </c>
    </row>
    <row r="907" s="13" customFormat="1">
      <c r="A907" s="13"/>
      <c r="B907" s="233"/>
      <c r="C907" s="234"/>
      <c r="D907" s="235" t="s">
        <v>181</v>
      </c>
      <c r="E907" s="236" t="s">
        <v>19</v>
      </c>
      <c r="F907" s="237" t="s">
        <v>997</v>
      </c>
      <c r="G907" s="234"/>
      <c r="H907" s="236" t="s">
        <v>19</v>
      </c>
      <c r="I907" s="238"/>
      <c r="J907" s="234"/>
      <c r="K907" s="234"/>
      <c r="L907" s="239"/>
      <c r="M907" s="240"/>
      <c r="N907" s="241"/>
      <c r="O907" s="241"/>
      <c r="P907" s="241"/>
      <c r="Q907" s="241"/>
      <c r="R907" s="241"/>
      <c r="S907" s="241"/>
      <c r="T907" s="24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3" t="s">
        <v>181</v>
      </c>
      <c r="AU907" s="243" t="s">
        <v>81</v>
      </c>
      <c r="AV907" s="13" t="s">
        <v>79</v>
      </c>
      <c r="AW907" s="13" t="s">
        <v>33</v>
      </c>
      <c r="AX907" s="13" t="s">
        <v>72</v>
      </c>
      <c r="AY907" s="243" t="s">
        <v>170</v>
      </c>
    </row>
    <row r="908" s="13" customFormat="1">
      <c r="A908" s="13"/>
      <c r="B908" s="233"/>
      <c r="C908" s="234"/>
      <c r="D908" s="235" t="s">
        <v>181</v>
      </c>
      <c r="E908" s="236" t="s">
        <v>19</v>
      </c>
      <c r="F908" s="237" t="s">
        <v>998</v>
      </c>
      <c r="G908" s="234"/>
      <c r="H908" s="236" t="s">
        <v>19</v>
      </c>
      <c r="I908" s="238"/>
      <c r="J908" s="234"/>
      <c r="K908" s="234"/>
      <c r="L908" s="239"/>
      <c r="M908" s="240"/>
      <c r="N908" s="241"/>
      <c r="O908" s="241"/>
      <c r="P908" s="241"/>
      <c r="Q908" s="241"/>
      <c r="R908" s="241"/>
      <c r="S908" s="241"/>
      <c r="T908" s="24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3" t="s">
        <v>181</v>
      </c>
      <c r="AU908" s="243" t="s">
        <v>81</v>
      </c>
      <c r="AV908" s="13" t="s">
        <v>79</v>
      </c>
      <c r="AW908" s="13" t="s">
        <v>33</v>
      </c>
      <c r="AX908" s="13" t="s">
        <v>72</v>
      </c>
      <c r="AY908" s="243" t="s">
        <v>170</v>
      </c>
    </row>
    <row r="909" s="14" customFormat="1">
      <c r="A909" s="14"/>
      <c r="B909" s="244"/>
      <c r="C909" s="245"/>
      <c r="D909" s="235" t="s">
        <v>181</v>
      </c>
      <c r="E909" s="246" t="s">
        <v>19</v>
      </c>
      <c r="F909" s="247" t="s">
        <v>239</v>
      </c>
      <c r="G909" s="245"/>
      <c r="H909" s="248">
        <v>72.799999999999997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181</v>
      </c>
      <c r="AU909" s="254" t="s">
        <v>81</v>
      </c>
      <c r="AV909" s="14" t="s">
        <v>81</v>
      </c>
      <c r="AW909" s="14" t="s">
        <v>33</v>
      </c>
      <c r="AX909" s="14" t="s">
        <v>72</v>
      </c>
      <c r="AY909" s="254" t="s">
        <v>170</v>
      </c>
    </row>
    <row r="910" s="13" customFormat="1">
      <c r="A910" s="13"/>
      <c r="B910" s="233"/>
      <c r="C910" s="234"/>
      <c r="D910" s="235" t="s">
        <v>181</v>
      </c>
      <c r="E910" s="236" t="s">
        <v>19</v>
      </c>
      <c r="F910" s="237" t="s">
        <v>237</v>
      </c>
      <c r="G910" s="234"/>
      <c r="H910" s="236" t="s">
        <v>19</v>
      </c>
      <c r="I910" s="238"/>
      <c r="J910" s="234"/>
      <c r="K910" s="234"/>
      <c r="L910" s="239"/>
      <c r="M910" s="240"/>
      <c r="N910" s="241"/>
      <c r="O910" s="241"/>
      <c r="P910" s="241"/>
      <c r="Q910" s="241"/>
      <c r="R910" s="241"/>
      <c r="S910" s="241"/>
      <c r="T910" s="24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3" t="s">
        <v>181</v>
      </c>
      <c r="AU910" s="243" t="s">
        <v>81</v>
      </c>
      <c r="AV910" s="13" t="s">
        <v>79</v>
      </c>
      <c r="AW910" s="13" t="s">
        <v>33</v>
      </c>
      <c r="AX910" s="13" t="s">
        <v>72</v>
      </c>
      <c r="AY910" s="243" t="s">
        <v>170</v>
      </c>
    </row>
    <row r="911" s="15" customFormat="1">
      <c r="A911" s="15"/>
      <c r="B911" s="255"/>
      <c r="C911" s="256"/>
      <c r="D911" s="235" t="s">
        <v>181</v>
      </c>
      <c r="E911" s="257" t="s">
        <v>19</v>
      </c>
      <c r="F911" s="258" t="s">
        <v>187</v>
      </c>
      <c r="G911" s="256"/>
      <c r="H911" s="259">
        <v>80.150000000000006</v>
      </c>
      <c r="I911" s="260"/>
      <c r="J911" s="256"/>
      <c r="K911" s="256"/>
      <c r="L911" s="261"/>
      <c r="M911" s="262"/>
      <c r="N911" s="263"/>
      <c r="O911" s="263"/>
      <c r="P911" s="263"/>
      <c r="Q911" s="263"/>
      <c r="R911" s="263"/>
      <c r="S911" s="263"/>
      <c r="T911" s="264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65" t="s">
        <v>181</v>
      </c>
      <c r="AU911" s="265" t="s">
        <v>81</v>
      </c>
      <c r="AV911" s="15" t="s">
        <v>177</v>
      </c>
      <c r="AW911" s="15" t="s">
        <v>33</v>
      </c>
      <c r="AX911" s="15" t="s">
        <v>79</v>
      </c>
      <c r="AY911" s="265" t="s">
        <v>170</v>
      </c>
    </row>
    <row r="912" s="2" customFormat="1" ht="24.15" customHeight="1">
      <c r="A912" s="41"/>
      <c r="B912" s="42"/>
      <c r="C912" s="215" t="s">
        <v>1053</v>
      </c>
      <c r="D912" s="215" t="s">
        <v>172</v>
      </c>
      <c r="E912" s="216" t="s">
        <v>1054</v>
      </c>
      <c r="F912" s="217" t="s">
        <v>1055</v>
      </c>
      <c r="G912" s="218" t="s">
        <v>233</v>
      </c>
      <c r="H912" s="219">
        <v>262.54500000000002</v>
      </c>
      <c r="I912" s="220"/>
      <c r="J912" s="221">
        <f>ROUND(I912*H912,2)</f>
        <v>0</v>
      </c>
      <c r="K912" s="217" t="s">
        <v>176</v>
      </c>
      <c r="L912" s="47"/>
      <c r="M912" s="222" t="s">
        <v>19</v>
      </c>
      <c r="N912" s="223" t="s">
        <v>43</v>
      </c>
      <c r="O912" s="87"/>
      <c r="P912" s="224">
        <f>O912*H912</f>
        <v>0</v>
      </c>
      <c r="Q912" s="224">
        <v>0.00025839999999999999</v>
      </c>
      <c r="R912" s="224">
        <f>Q912*H912</f>
        <v>0.067841628000000001</v>
      </c>
      <c r="S912" s="224">
        <v>0</v>
      </c>
      <c r="T912" s="225">
        <f>S912*H912</f>
        <v>0</v>
      </c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R912" s="226" t="s">
        <v>188</v>
      </c>
      <c r="AT912" s="226" t="s">
        <v>172</v>
      </c>
      <c r="AU912" s="226" t="s">
        <v>81</v>
      </c>
      <c r="AY912" s="20" t="s">
        <v>170</v>
      </c>
      <c r="BE912" s="227">
        <f>IF(N912="základní",J912,0)</f>
        <v>0</v>
      </c>
      <c r="BF912" s="227">
        <f>IF(N912="snížená",J912,0)</f>
        <v>0</v>
      </c>
      <c r="BG912" s="227">
        <f>IF(N912="zákl. přenesená",J912,0)</f>
        <v>0</v>
      </c>
      <c r="BH912" s="227">
        <f>IF(N912="sníž. přenesená",J912,0)</f>
        <v>0</v>
      </c>
      <c r="BI912" s="227">
        <f>IF(N912="nulová",J912,0)</f>
        <v>0</v>
      </c>
      <c r="BJ912" s="20" t="s">
        <v>79</v>
      </c>
      <c r="BK912" s="227">
        <f>ROUND(I912*H912,2)</f>
        <v>0</v>
      </c>
      <c r="BL912" s="20" t="s">
        <v>188</v>
      </c>
      <c r="BM912" s="226" t="s">
        <v>1056</v>
      </c>
    </row>
    <row r="913" s="2" customFormat="1">
      <c r="A913" s="41"/>
      <c r="B913" s="42"/>
      <c r="C913" s="43"/>
      <c r="D913" s="228" t="s">
        <v>179</v>
      </c>
      <c r="E913" s="43"/>
      <c r="F913" s="229" t="s">
        <v>1057</v>
      </c>
      <c r="G913" s="43"/>
      <c r="H913" s="43"/>
      <c r="I913" s="230"/>
      <c r="J913" s="43"/>
      <c r="K913" s="43"/>
      <c r="L913" s="47"/>
      <c r="M913" s="231"/>
      <c r="N913" s="232"/>
      <c r="O913" s="87"/>
      <c r="P913" s="87"/>
      <c r="Q913" s="87"/>
      <c r="R913" s="87"/>
      <c r="S913" s="87"/>
      <c r="T913" s="88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T913" s="20" t="s">
        <v>179</v>
      </c>
      <c r="AU913" s="20" t="s">
        <v>81</v>
      </c>
    </row>
    <row r="914" s="13" customFormat="1">
      <c r="A914" s="13"/>
      <c r="B914" s="233"/>
      <c r="C914" s="234"/>
      <c r="D914" s="235" t="s">
        <v>181</v>
      </c>
      <c r="E914" s="236" t="s">
        <v>19</v>
      </c>
      <c r="F914" s="237" t="s">
        <v>1031</v>
      </c>
      <c r="G914" s="234"/>
      <c r="H914" s="236" t="s">
        <v>19</v>
      </c>
      <c r="I914" s="238"/>
      <c r="J914" s="234"/>
      <c r="K914" s="234"/>
      <c r="L914" s="239"/>
      <c r="M914" s="240"/>
      <c r="N914" s="241"/>
      <c r="O914" s="241"/>
      <c r="P914" s="241"/>
      <c r="Q914" s="241"/>
      <c r="R914" s="241"/>
      <c r="S914" s="241"/>
      <c r="T914" s="24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3" t="s">
        <v>181</v>
      </c>
      <c r="AU914" s="243" t="s">
        <v>81</v>
      </c>
      <c r="AV914" s="13" t="s">
        <v>79</v>
      </c>
      <c r="AW914" s="13" t="s">
        <v>33</v>
      </c>
      <c r="AX914" s="13" t="s">
        <v>72</v>
      </c>
      <c r="AY914" s="243" t="s">
        <v>170</v>
      </c>
    </row>
    <row r="915" s="13" customFormat="1">
      <c r="A915" s="13"/>
      <c r="B915" s="233"/>
      <c r="C915" s="234"/>
      <c r="D915" s="235" t="s">
        <v>181</v>
      </c>
      <c r="E915" s="236" t="s">
        <v>19</v>
      </c>
      <c r="F915" s="237" t="s">
        <v>1032</v>
      </c>
      <c r="G915" s="234"/>
      <c r="H915" s="236" t="s">
        <v>19</v>
      </c>
      <c r="I915" s="238"/>
      <c r="J915" s="234"/>
      <c r="K915" s="234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181</v>
      </c>
      <c r="AU915" s="243" t="s">
        <v>81</v>
      </c>
      <c r="AV915" s="13" t="s">
        <v>79</v>
      </c>
      <c r="AW915" s="13" t="s">
        <v>33</v>
      </c>
      <c r="AX915" s="13" t="s">
        <v>72</v>
      </c>
      <c r="AY915" s="243" t="s">
        <v>170</v>
      </c>
    </row>
    <row r="916" s="13" customFormat="1">
      <c r="A916" s="13"/>
      <c r="B916" s="233"/>
      <c r="C916" s="234"/>
      <c r="D916" s="235" t="s">
        <v>181</v>
      </c>
      <c r="E916" s="236" t="s">
        <v>19</v>
      </c>
      <c r="F916" s="237" t="s">
        <v>1033</v>
      </c>
      <c r="G916" s="234"/>
      <c r="H916" s="236" t="s">
        <v>19</v>
      </c>
      <c r="I916" s="238"/>
      <c r="J916" s="234"/>
      <c r="K916" s="234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181</v>
      </c>
      <c r="AU916" s="243" t="s">
        <v>81</v>
      </c>
      <c r="AV916" s="13" t="s">
        <v>79</v>
      </c>
      <c r="AW916" s="13" t="s">
        <v>33</v>
      </c>
      <c r="AX916" s="13" t="s">
        <v>72</v>
      </c>
      <c r="AY916" s="243" t="s">
        <v>170</v>
      </c>
    </row>
    <row r="917" s="14" customFormat="1">
      <c r="A917" s="14"/>
      <c r="B917" s="244"/>
      <c r="C917" s="245"/>
      <c r="D917" s="235" t="s">
        <v>181</v>
      </c>
      <c r="E917" s="246" t="s">
        <v>19</v>
      </c>
      <c r="F917" s="247" t="s">
        <v>699</v>
      </c>
      <c r="G917" s="245"/>
      <c r="H917" s="248">
        <v>35.920000000000002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181</v>
      </c>
      <c r="AU917" s="254" t="s">
        <v>81</v>
      </c>
      <c r="AV917" s="14" t="s">
        <v>81</v>
      </c>
      <c r="AW917" s="14" t="s">
        <v>33</v>
      </c>
      <c r="AX917" s="14" t="s">
        <v>72</v>
      </c>
      <c r="AY917" s="254" t="s">
        <v>170</v>
      </c>
    </row>
    <row r="918" s="13" customFormat="1">
      <c r="A918" s="13"/>
      <c r="B918" s="233"/>
      <c r="C918" s="234"/>
      <c r="D918" s="235" t="s">
        <v>181</v>
      </c>
      <c r="E918" s="236" t="s">
        <v>19</v>
      </c>
      <c r="F918" s="237" t="s">
        <v>408</v>
      </c>
      <c r="G918" s="234"/>
      <c r="H918" s="236" t="s">
        <v>19</v>
      </c>
      <c r="I918" s="238"/>
      <c r="J918" s="234"/>
      <c r="K918" s="234"/>
      <c r="L918" s="239"/>
      <c r="M918" s="240"/>
      <c r="N918" s="241"/>
      <c r="O918" s="241"/>
      <c r="P918" s="241"/>
      <c r="Q918" s="241"/>
      <c r="R918" s="241"/>
      <c r="S918" s="241"/>
      <c r="T918" s="24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3" t="s">
        <v>181</v>
      </c>
      <c r="AU918" s="243" t="s">
        <v>81</v>
      </c>
      <c r="AV918" s="13" t="s">
        <v>79</v>
      </c>
      <c r="AW918" s="13" t="s">
        <v>33</v>
      </c>
      <c r="AX918" s="13" t="s">
        <v>72</v>
      </c>
      <c r="AY918" s="243" t="s">
        <v>170</v>
      </c>
    </row>
    <row r="919" s="13" customFormat="1">
      <c r="A919" s="13"/>
      <c r="B919" s="233"/>
      <c r="C919" s="234"/>
      <c r="D919" s="235" t="s">
        <v>181</v>
      </c>
      <c r="E919" s="236" t="s">
        <v>19</v>
      </c>
      <c r="F919" s="237" t="s">
        <v>1034</v>
      </c>
      <c r="G919" s="234"/>
      <c r="H919" s="236" t="s">
        <v>19</v>
      </c>
      <c r="I919" s="238"/>
      <c r="J919" s="234"/>
      <c r="K919" s="234"/>
      <c r="L919" s="239"/>
      <c r="M919" s="240"/>
      <c r="N919" s="241"/>
      <c r="O919" s="241"/>
      <c r="P919" s="241"/>
      <c r="Q919" s="241"/>
      <c r="R919" s="241"/>
      <c r="S919" s="241"/>
      <c r="T919" s="24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3" t="s">
        <v>181</v>
      </c>
      <c r="AU919" s="243" t="s">
        <v>81</v>
      </c>
      <c r="AV919" s="13" t="s">
        <v>79</v>
      </c>
      <c r="AW919" s="13" t="s">
        <v>33</v>
      </c>
      <c r="AX919" s="13" t="s">
        <v>72</v>
      </c>
      <c r="AY919" s="243" t="s">
        <v>170</v>
      </c>
    </row>
    <row r="920" s="13" customFormat="1">
      <c r="A920" s="13"/>
      <c r="B920" s="233"/>
      <c r="C920" s="234"/>
      <c r="D920" s="235" t="s">
        <v>181</v>
      </c>
      <c r="E920" s="236" t="s">
        <v>19</v>
      </c>
      <c r="F920" s="237" t="s">
        <v>1032</v>
      </c>
      <c r="G920" s="234"/>
      <c r="H920" s="236" t="s">
        <v>19</v>
      </c>
      <c r="I920" s="238"/>
      <c r="J920" s="234"/>
      <c r="K920" s="234"/>
      <c r="L920" s="239"/>
      <c r="M920" s="240"/>
      <c r="N920" s="241"/>
      <c r="O920" s="241"/>
      <c r="P920" s="241"/>
      <c r="Q920" s="241"/>
      <c r="R920" s="241"/>
      <c r="S920" s="241"/>
      <c r="T920" s="24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3" t="s">
        <v>181</v>
      </c>
      <c r="AU920" s="243" t="s">
        <v>81</v>
      </c>
      <c r="AV920" s="13" t="s">
        <v>79</v>
      </c>
      <c r="AW920" s="13" t="s">
        <v>33</v>
      </c>
      <c r="AX920" s="13" t="s">
        <v>72</v>
      </c>
      <c r="AY920" s="243" t="s">
        <v>170</v>
      </c>
    </row>
    <row r="921" s="13" customFormat="1">
      <c r="A921" s="13"/>
      <c r="B921" s="233"/>
      <c r="C921" s="234"/>
      <c r="D921" s="235" t="s">
        <v>181</v>
      </c>
      <c r="E921" s="236" t="s">
        <v>19</v>
      </c>
      <c r="F921" s="237" t="s">
        <v>1035</v>
      </c>
      <c r="G921" s="234"/>
      <c r="H921" s="236" t="s">
        <v>19</v>
      </c>
      <c r="I921" s="238"/>
      <c r="J921" s="234"/>
      <c r="K921" s="234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181</v>
      </c>
      <c r="AU921" s="243" t="s">
        <v>81</v>
      </c>
      <c r="AV921" s="13" t="s">
        <v>79</v>
      </c>
      <c r="AW921" s="13" t="s">
        <v>33</v>
      </c>
      <c r="AX921" s="13" t="s">
        <v>72</v>
      </c>
      <c r="AY921" s="243" t="s">
        <v>170</v>
      </c>
    </row>
    <row r="922" s="14" customFormat="1">
      <c r="A922" s="14"/>
      <c r="B922" s="244"/>
      <c r="C922" s="245"/>
      <c r="D922" s="235" t="s">
        <v>181</v>
      </c>
      <c r="E922" s="246" t="s">
        <v>19</v>
      </c>
      <c r="F922" s="247" t="s">
        <v>691</v>
      </c>
      <c r="G922" s="245"/>
      <c r="H922" s="248">
        <v>14.175000000000001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181</v>
      </c>
      <c r="AU922" s="254" t="s">
        <v>81</v>
      </c>
      <c r="AV922" s="14" t="s">
        <v>81</v>
      </c>
      <c r="AW922" s="14" t="s">
        <v>33</v>
      </c>
      <c r="AX922" s="14" t="s">
        <v>72</v>
      </c>
      <c r="AY922" s="254" t="s">
        <v>170</v>
      </c>
    </row>
    <row r="923" s="13" customFormat="1">
      <c r="A923" s="13"/>
      <c r="B923" s="233"/>
      <c r="C923" s="234"/>
      <c r="D923" s="235" t="s">
        <v>181</v>
      </c>
      <c r="E923" s="236" t="s">
        <v>19</v>
      </c>
      <c r="F923" s="237" t="s">
        <v>408</v>
      </c>
      <c r="G923" s="234"/>
      <c r="H923" s="236" t="s">
        <v>19</v>
      </c>
      <c r="I923" s="238"/>
      <c r="J923" s="234"/>
      <c r="K923" s="234"/>
      <c r="L923" s="239"/>
      <c r="M923" s="240"/>
      <c r="N923" s="241"/>
      <c r="O923" s="241"/>
      <c r="P923" s="241"/>
      <c r="Q923" s="241"/>
      <c r="R923" s="241"/>
      <c r="S923" s="241"/>
      <c r="T923" s="24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3" t="s">
        <v>181</v>
      </c>
      <c r="AU923" s="243" t="s">
        <v>81</v>
      </c>
      <c r="AV923" s="13" t="s">
        <v>79</v>
      </c>
      <c r="AW923" s="13" t="s">
        <v>33</v>
      </c>
      <c r="AX923" s="13" t="s">
        <v>72</v>
      </c>
      <c r="AY923" s="243" t="s">
        <v>170</v>
      </c>
    </row>
    <row r="924" s="13" customFormat="1">
      <c r="A924" s="13"/>
      <c r="B924" s="233"/>
      <c r="C924" s="234"/>
      <c r="D924" s="235" t="s">
        <v>181</v>
      </c>
      <c r="E924" s="236" t="s">
        <v>19</v>
      </c>
      <c r="F924" s="237" t="s">
        <v>1036</v>
      </c>
      <c r="G924" s="234"/>
      <c r="H924" s="236" t="s">
        <v>19</v>
      </c>
      <c r="I924" s="238"/>
      <c r="J924" s="234"/>
      <c r="K924" s="234"/>
      <c r="L924" s="239"/>
      <c r="M924" s="240"/>
      <c r="N924" s="241"/>
      <c r="O924" s="241"/>
      <c r="P924" s="241"/>
      <c r="Q924" s="241"/>
      <c r="R924" s="241"/>
      <c r="S924" s="241"/>
      <c r="T924" s="24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3" t="s">
        <v>181</v>
      </c>
      <c r="AU924" s="243" t="s">
        <v>81</v>
      </c>
      <c r="AV924" s="13" t="s">
        <v>79</v>
      </c>
      <c r="AW924" s="13" t="s">
        <v>33</v>
      </c>
      <c r="AX924" s="13" t="s">
        <v>72</v>
      </c>
      <c r="AY924" s="243" t="s">
        <v>170</v>
      </c>
    </row>
    <row r="925" s="13" customFormat="1">
      <c r="A925" s="13"/>
      <c r="B925" s="233"/>
      <c r="C925" s="234"/>
      <c r="D925" s="235" t="s">
        <v>181</v>
      </c>
      <c r="E925" s="236" t="s">
        <v>19</v>
      </c>
      <c r="F925" s="237" t="s">
        <v>1032</v>
      </c>
      <c r="G925" s="234"/>
      <c r="H925" s="236" t="s">
        <v>19</v>
      </c>
      <c r="I925" s="238"/>
      <c r="J925" s="234"/>
      <c r="K925" s="234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181</v>
      </c>
      <c r="AU925" s="243" t="s">
        <v>81</v>
      </c>
      <c r="AV925" s="13" t="s">
        <v>79</v>
      </c>
      <c r="AW925" s="13" t="s">
        <v>33</v>
      </c>
      <c r="AX925" s="13" t="s">
        <v>72</v>
      </c>
      <c r="AY925" s="243" t="s">
        <v>170</v>
      </c>
    </row>
    <row r="926" s="13" customFormat="1">
      <c r="A926" s="13"/>
      <c r="B926" s="233"/>
      <c r="C926" s="234"/>
      <c r="D926" s="235" t="s">
        <v>181</v>
      </c>
      <c r="E926" s="236" t="s">
        <v>19</v>
      </c>
      <c r="F926" s="237" t="s">
        <v>1033</v>
      </c>
      <c r="G926" s="234"/>
      <c r="H926" s="236" t="s">
        <v>19</v>
      </c>
      <c r="I926" s="238"/>
      <c r="J926" s="234"/>
      <c r="K926" s="234"/>
      <c r="L926" s="239"/>
      <c r="M926" s="240"/>
      <c r="N926" s="241"/>
      <c r="O926" s="241"/>
      <c r="P926" s="241"/>
      <c r="Q926" s="241"/>
      <c r="R926" s="241"/>
      <c r="S926" s="241"/>
      <c r="T926" s="24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3" t="s">
        <v>181</v>
      </c>
      <c r="AU926" s="243" t="s">
        <v>81</v>
      </c>
      <c r="AV926" s="13" t="s">
        <v>79</v>
      </c>
      <c r="AW926" s="13" t="s">
        <v>33</v>
      </c>
      <c r="AX926" s="13" t="s">
        <v>72</v>
      </c>
      <c r="AY926" s="243" t="s">
        <v>170</v>
      </c>
    </row>
    <row r="927" s="14" customFormat="1">
      <c r="A927" s="14"/>
      <c r="B927" s="244"/>
      <c r="C927" s="245"/>
      <c r="D927" s="235" t="s">
        <v>181</v>
      </c>
      <c r="E927" s="246" t="s">
        <v>19</v>
      </c>
      <c r="F927" s="247" t="s">
        <v>514</v>
      </c>
      <c r="G927" s="245"/>
      <c r="H927" s="248">
        <v>100.7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181</v>
      </c>
      <c r="AU927" s="254" t="s">
        <v>81</v>
      </c>
      <c r="AV927" s="14" t="s">
        <v>81</v>
      </c>
      <c r="AW927" s="14" t="s">
        <v>33</v>
      </c>
      <c r="AX927" s="14" t="s">
        <v>72</v>
      </c>
      <c r="AY927" s="254" t="s">
        <v>170</v>
      </c>
    </row>
    <row r="928" s="13" customFormat="1">
      <c r="A928" s="13"/>
      <c r="B928" s="233"/>
      <c r="C928" s="234"/>
      <c r="D928" s="235" t="s">
        <v>181</v>
      </c>
      <c r="E928" s="236" t="s">
        <v>19</v>
      </c>
      <c r="F928" s="237" t="s">
        <v>237</v>
      </c>
      <c r="G928" s="234"/>
      <c r="H928" s="236" t="s">
        <v>19</v>
      </c>
      <c r="I928" s="238"/>
      <c r="J928" s="234"/>
      <c r="K928" s="234"/>
      <c r="L928" s="239"/>
      <c r="M928" s="240"/>
      <c r="N928" s="241"/>
      <c r="O928" s="241"/>
      <c r="P928" s="241"/>
      <c r="Q928" s="241"/>
      <c r="R928" s="241"/>
      <c r="S928" s="241"/>
      <c r="T928" s="24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3" t="s">
        <v>181</v>
      </c>
      <c r="AU928" s="243" t="s">
        <v>81</v>
      </c>
      <c r="AV928" s="13" t="s">
        <v>79</v>
      </c>
      <c r="AW928" s="13" t="s">
        <v>33</v>
      </c>
      <c r="AX928" s="13" t="s">
        <v>72</v>
      </c>
      <c r="AY928" s="243" t="s">
        <v>170</v>
      </c>
    </row>
    <row r="929" s="13" customFormat="1">
      <c r="A929" s="13"/>
      <c r="B929" s="233"/>
      <c r="C929" s="234"/>
      <c r="D929" s="235" t="s">
        <v>181</v>
      </c>
      <c r="E929" s="236" t="s">
        <v>19</v>
      </c>
      <c r="F929" s="237" t="s">
        <v>1037</v>
      </c>
      <c r="G929" s="234"/>
      <c r="H929" s="236" t="s">
        <v>19</v>
      </c>
      <c r="I929" s="238"/>
      <c r="J929" s="234"/>
      <c r="K929" s="234"/>
      <c r="L929" s="239"/>
      <c r="M929" s="240"/>
      <c r="N929" s="241"/>
      <c r="O929" s="241"/>
      <c r="P929" s="241"/>
      <c r="Q929" s="241"/>
      <c r="R929" s="241"/>
      <c r="S929" s="241"/>
      <c r="T929" s="24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3" t="s">
        <v>181</v>
      </c>
      <c r="AU929" s="243" t="s">
        <v>81</v>
      </c>
      <c r="AV929" s="13" t="s">
        <v>79</v>
      </c>
      <c r="AW929" s="13" t="s">
        <v>33</v>
      </c>
      <c r="AX929" s="13" t="s">
        <v>72</v>
      </c>
      <c r="AY929" s="243" t="s">
        <v>170</v>
      </c>
    </row>
    <row r="930" s="13" customFormat="1">
      <c r="A930" s="13"/>
      <c r="B930" s="233"/>
      <c r="C930" s="234"/>
      <c r="D930" s="235" t="s">
        <v>181</v>
      </c>
      <c r="E930" s="236" t="s">
        <v>19</v>
      </c>
      <c r="F930" s="237" t="s">
        <v>1032</v>
      </c>
      <c r="G930" s="234"/>
      <c r="H930" s="236" t="s">
        <v>19</v>
      </c>
      <c r="I930" s="238"/>
      <c r="J930" s="234"/>
      <c r="K930" s="234"/>
      <c r="L930" s="239"/>
      <c r="M930" s="240"/>
      <c r="N930" s="241"/>
      <c r="O930" s="241"/>
      <c r="P930" s="241"/>
      <c r="Q930" s="241"/>
      <c r="R930" s="241"/>
      <c r="S930" s="241"/>
      <c r="T930" s="24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3" t="s">
        <v>181</v>
      </c>
      <c r="AU930" s="243" t="s">
        <v>81</v>
      </c>
      <c r="AV930" s="13" t="s">
        <v>79</v>
      </c>
      <c r="AW930" s="13" t="s">
        <v>33</v>
      </c>
      <c r="AX930" s="13" t="s">
        <v>72</v>
      </c>
      <c r="AY930" s="243" t="s">
        <v>170</v>
      </c>
    </row>
    <row r="931" s="13" customFormat="1">
      <c r="A931" s="13"/>
      <c r="B931" s="233"/>
      <c r="C931" s="234"/>
      <c r="D931" s="235" t="s">
        <v>181</v>
      </c>
      <c r="E931" s="236" t="s">
        <v>19</v>
      </c>
      <c r="F931" s="237" t="s">
        <v>1035</v>
      </c>
      <c r="G931" s="234"/>
      <c r="H931" s="236" t="s">
        <v>19</v>
      </c>
      <c r="I931" s="238"/>
      <c r="J931" s="234"/>
      <c r="K931" s="234"/>
      <c r="L931" s="239"/>
      <c r="M931" s="240"/>
      <c r="N931" s="241"/>
      <c r="O931" s="241"/>
      <c r="P931" s="241"/>
      <c r="Q931" s="241"/>
      <c r="R931" s="241"/>
      <c r="S931" s="241"/>
      <c r="T931" s="24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3" t="s">
        <v>181</v>
      </c>
      <c r="AU931" s="243" t="s">
        <v>81</v>
      </c>
      <c r="AV931" s="13" t="s">
        <v>79</v>
      </c>
      <c r="AW931" s="13" t="s">
        <v>33</v>
      </c>
      <c r="AX931" s="13" t="s">
        <v>72</v>
      </c>
      <c r="AY931" s="243" t="s">
        <v>170</v>
      </c>
    </row>
    <row r="932" s="14" customFormat="1">
      <c r="A932" s="14"/>
      <c r="B932" s="244"/>
      <c r="C932" s="245"/>
      <c r="D932" s="235" t="s">
        <v>181</v>
      </c>
      <c r="E932" s="246" t="s">
        <v>19</v>
      </c>
      <c r="F932" s="247" t="s">
        <v>517</v>
      </c>
      <c r="G932" s="245"/>
      <c r="H932" s="248">
        <v>111.75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181</v>
      </c>
      <c r="AU932" s="254" t="s">
        <v>81</v>
      </c>
      <c r="AV932" s="14" t="s">
        <v>81</v>
      </c>
      <c r="AW932" s="14" t="s">
        <v>33</v>
      </c>
      <c r="AX932" s="14" t="s">
        <v>72</v>
      </c>
      <c r="AY932" s="254" t="s">
        <v>170</v>
      </c>
    </row>
    <row r="933" s="13" customFormat="1">
      <c r="A933" s="13"/>
      <c r="B933" s="233"/>
      <c r="C933" s="234"/>
      <c r="D933" s="235" t="s">
        <v>181</v>
      </c>
      <c r="E933" s="236" t="s">
        <v>19</v>
      </c>
      <c r="F933" s="237" t="s">
        <v>237</v>
      </c>
      <c r="G933" s="234"/>
      <c r="H933" s="236" t="s">
        <v>19</v>
      </c>
      <c r="I933" s="238"/>
      <c r="J933" s="234"/>
      <c r="K933" s="234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181</v>
      </c>
      <c r="AU933" s="243" t="s">
        <v>81</v>
      </c>
      <c r="AV933" s="13" t="s">
        <v>79</v>
      </c>
      <c r="AW933" s="13" t="s">
        <v>33</v>
      </c>
      <c r="AX933" s="13" t="s">
        <v>72</v>
      </c>
      <c r="AY933" s="243" t="s">
        <v>170</v>
      </c>
    </row>
    <row r="934" s="15" customFormat="1">
      <c r="A934" s="15"/>
      <c r="B934" s="255"/>
      <c r="C934" s="256"/>
      <c r="D934" s="235" t="s">
        <v>181</v>
      </c>
      <c r="E934" s="257" t="s">
        <v>19</v>
      </c>
      <c r="F934" s="258" t="s">
        <v>187</v>
      </c>
      <c r="G934" s="256"/>
      <c r="H934" s="259">
        <v>262.54500000000002</v>
      </c>
      <c r="I934" s="260"/>
      <c r="J934" s="256"/>
      <c r="K934" s="256"/>
      <c r="L934" s="261"/>
      <c r="M934" s="262"/>
      <c r="N934" s="263"/>
      <c r="O934" s="263"/>
      <c r="P934" s="263"/>
      <c r="Q934" s="263"/>
      <c r="R934" s="263"/>
      <c r="S934" s="263"/>
      <c r="T934" s="264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5" t="s">
        <v>181</v>
      </c>
      <c r="AU934" s="265" t="s">
        <v>81</v>
      </c>
      <c r="AV934" s="15" t="s">
        <v>177</v>
      </c>
      <c r="AW934" s="15" t="s">
        <v>33</v>
      </c>
      <c r="AX934" s="15" t="s">
        <v>79</v>
      </c>
      <c r="AY934" s="265" t="s">
        <v>170</v>
      </c>
    </row>
    <row r="935" s="12" customFormat="1" ht="22.8" customHeight="1">
      <c r="A935" s="12"/>
      <c r="B935" s="199"/>
      <c r="C935" s="200"/>
      <c r="D935" s="201" t="s">
        <v>71</v>
      </c>
      <c r="E935" s="213" t="s">
        <v>1058</v>
      </c>
      <c r="F935" s="213" t="s">
        <v>1059</v>
      </c>
      <c r="G935" s="200"/>
      <c r="H935" s="200"/>
      <c r="I935" s="203"/>
      <c r="J935" s="214">
        <f>BK935</f>
        <v>0</v>
      </c>
      <c r="K935" s="200"/>
      <c r="L935" s="205"/>
      <c r="M935" s="206"/>
      <c r="N935" s="207"/>
      <c r="O935" s="207"/>
      <c r="P935" s="208">
        <f>SUM(P936:P959)</f>
        <v>0</v>
      </c>
      <c r="Q935" s="207"/>
      <c r="R935" s="208">
        <f>SUM(R936:R959)</f>
        <v>4.2400000000000002</v>
      </c>
      <c r="S935" s="207"/>
      <c r="T935" s="209">
        <f>SUM(T936:T959)</f>
        <v>0</v>
      </c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R935" s="210" t="s">
        <v>81</v>
      </c>
      <c r="AT935" s="211" t="s">
        <v>71</v>
      </c>
      <c r="AU935" s="211" t="s">
        <v>79</v>
      </c>
      <c r="AY935" s="210" t="s">
        <v>170</v>
      </c>
      <c r="BK935" s="212">
        <f>SUM(BK936:BK959)</f>
        <v>0</v>
      </c>
    </row>
    <row r="936" s="2" customFormat="1" ht="16.5" customHeight="1">
      <c r="A936" s="41"/>
      <c r="B936" s="42"/>
      <c r="C936" s="215" t="s">
        <v>1060</v>
      </c>
      <c r="D936" s="215" t="s">
        <v>172</v>
      </c>
      <c r="E936" s="216" t="s">
        <v>1061</v>
      </c>
      <c r="F936" s="217" t="s">
        <v>1062</v>
      </c>
      <c r="G936" s="218" t="s">
        <v>299</v>
      </c>
      <c r="H936" s="219">
        <v>1</v>
      </c>
      <c r="I936" s="220"/>
      <c r="J936" s="221">
        <f>ROUND(I936*H936,2)</f>
        <v>0</v>
      </c>
      <c r="K936" s="217" t="s">
        <v>19</v>
      </c>
      <c r="L936" s="47"/>
      <c r="M936" s="222" t="s">
        <v>19</v>
      </c>
      <c r="N936" s="223" t="s">
        <v>43</v>
      </c>
      <c r="O936" s="87"/>
      <c r="P936" s="224">
        <f>O936*H936</f>
        <v>0</v>
      </c>
      <c r="Q936" s="224">
        <v>1.8999999999999999</v>
      </c>
      <c r="R936" s="224">
        <f>Q936*H936</f>
        <v>1.8999999999999999</v>
      </c>
      <c r="S936" s="224">
        <v>0</v>
      </c>
      <c r="T936" s="225">
        <f>S936*H936</f>
        <v>0</v>
      </c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R936" s="226" t="s">
        <v>188</v>
      </c>
      <c r="AT936" s="226" t="s">
        <v>172</v>
      </c>
      <c r="AU936" s="226" t="s">
        <v>81</v>
      </c>
      <c r="AY936" s="20" t="s">
        <v>170</v>
      </c>
      <c r="BE936" s="227">
        <f>IF(N936="základní",J936,0)</f>
        <v>0</v>
      </c>
      <c r="BF936" s="227">
        <f>IF(N936="snížená",J936,0)</f>
        <v>0</v>
      </c>
      <c r="BG936" s="227">
        <f>IF(N936="zákl. přenesená",J936,0)</f>
        <v>0</v>
      </c>
      <c r="BH936" s="227">
        <f>IF(N936="sníž. přenesená",J936,0)</f>
        <v>0</v>
      </c>
      <c r="BI936" s="227">
        <f>IF(N936="nulová",J936,0)</f>
        <v>0</v>
      </c>
      <c r="BJ936" s="20" t="s">
        <v>79</v>
      </c>
      <c r="BK936" s="227">
        <f>ROUND(I936*H936,2)</f>
        <v>0</v>
      </c>
      <c r="BL936" s="20" t="s">
        <v>188</v>
      </c>
      <c r="BM936" s="226" t="s">
        <v>1063</v>
      </c>
    </row>
    <row r="937" s="13" customFormat="1">
      <c r="A937" s="13"/>
      <c r="B937" s="233"/>
      <c r="C937" s="234"/>
      <c r="D937" s="235" t="s">
        <v>181</v>
      </c>
      <c r="E937" s="236" t="s">
        <v>19</v>
      </c>
      <c r="F937" s="237" t="s">
        <v>1064</v>
      </c>
      <c r="G937" s="234"/>
      <c r="H937" s="236" t="s">
        <v>19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181</v>
      </c>
      <c r="AU937" s="243" t="s">
        <v>81</v>
      </c>
      <c r="AV937" s="13" t="s">
        <v>79</v>
      </c>
      <c r="AW937" s="13" t="s">
        <v>33</v>
      </c>
      <c r="AX937" s="13" t="s">
        <v>72</v>
      </c>
      <c r="AY937" s="243" t="s">
        <v>170</v>
      </c>
    </row>
    <row r="938" s="13" customFormat="1">
      <c r="A938" s="13"/>
      <c r="B938" s="233"/>
      <c r="C938" s="234"/>
      <c r="D938" s="235" t="s">
        <v>181</v>
      </c>
      <c r="E938" s="236" t="s">
        <v>19</v>
      </c>
      <c r="F938" s="237" t="s">
        <v>237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181</v>
      </c>
      <c r="AU938" s="243" t="s">
        <v>81</v>
      </c>
      <c r="AV938" s="13" t="s">
        <v>79</v>
      </c>
      <c r="AW938" s="13" t="s">
        <v>33</v>
      </c>
      <c r="AX938" s="13" t="s">
        <v>72</v>
      </c>
      <c r="AY938" s="243" t="s">
        <v>170</v>
      </c>
    </row>
    <row r="939" s="13" customFormat="1">
      <c r="A939" s="13"/>
      <c r="B939" s="233"/>
      <c r="C939" s="234"/>
      <c r="D939" s="235" t="s">
        <v>181</v>
      </c>
      <c r="E939" s="236" t="s">
        <v>19</v>
      </c>
      <c r="F939" s="237" t="s">
        <v>1065</v>
      </c>
      <c r="G939" s="234"/>
      <c r="H939" s="236" t="s">
        <v>19</v>
      </c>
      <c r="I939" s="238"/>
      <c r="J939" s="234"/>
      <c r="K939" s="234"/>
      <c r="L939" s="239"/>
      <c r="M939" s="240"/>
      <c r="N939" s="241"/>
      <c r="O939" s="241"/>
      <c r="P939" s="241"/>
      <c r="Q939" s="241"/>
      <c r="R939" s="241"/>
      <c r="S939" s="241"/>
      <c r="T939" s="24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3" t="s">
        <v>181</v>
      </c>
      <c r="AU939" s="243" t="s">
        <v>81</v>
      </c>
      <c r="AV939" s="13" t="s">
        <v>79</v>
      </c>
      <c r="AW939" s="13" t="s">
        <v>33</v>
      </c>
      <c r="AX939" s="13" t="s">
        <v>72</v>
      </c>
      <c r="AY939" s="243" t="s">
        <v>170</v>
      </c>
    </row>
    <row r="940" s="13" customFormat="1">
      <c r="A940" s="13"/>
      <c r="B940" s="233"/>
      <c r="C940" s="234"/>
      <c r="D940" s="235" t="s">
        <v>181</v>
      </c>
      <c r="E940" s="236" t="s">
        <v>19</v>
      </c>
      <c r="F940" s="237" t="s">
        <v>1066</v>
      </c>
      <c r="G940" s="234"/>
      <c r="H940" s="236" t="s">
        <v>19</v>
      </c>
      <c r="I940" s="238"/>
      <c r="J940" s="234"/>
      <c r="K940" s="234"/>
      <c r="L940" s="239"/>
      <c r="M940" s="240"/>
      <c r="N940" s="241"/>
      <c r="O940" s="241"/>
      <c r="P940" s="241"/>
      <c r="Q940" s="241"/>
      <c r="R940" s="241"/>
      <c r="S940" s="241"/>
      <c r="T940" s="24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3" t="s">
        <v>181</v>
      </c>
      <c r="AU940" s="243" t="s">
        <v>81</v>
      </c>
      <c r="AV940" s="13" t="s">
        <v>79</v>
      </c>
      <c r="AW940" s="13" t="s">
        <v>33</v>
      </c>
      <c r="AX940" s="13" t="s">
        <v>72</v>
      </c>
      <c r="AY940" s="243" t="s">
        <v>170</v>
      </c>
    </row>
    <row r="941" s="14" customFormat="1">
      <c r="A941" s="14"/>
      <c r="B941" s="244"/>
      <c r="C941" s="245"/>
      <c r="D941" s="235" t="s">
        <v>181</v>
      </c>
      <c r="E941" s="246" t="s">
        <v>19</v>
      </c>
      <c r="F941" s="247" t="s">
        <v>79</v>
      </c>
      <c r="G941" s="245"/>
      <c r="H941" s="248">
        <v>1</v>
      </c>
      <c r="I941" s="249"/>
      <c r="J941" s="245"/>
      <c r="K941" s="245"/>
      <c r="L941" s="250"/>
      <c r="M941" s="251"/>
      <c r="N941" s="252"/>
      <c r="O941" s="252"/>
      <c r="P941" s="252"/>
      <c r="Q941" s="252"/>
      <c r="R941" s="252"/>
      <c r="S941" s="252"/>
      <c r="T941" s="25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4" t="s">
        <v>181</v>
      </c>
      <c r="AU941" s="254" t="s">
        <v>81</v>
      </c>
      <c r="AV941" s="14" t="s">
        <v>81</v>
      </c>
      <c r="AW941" s="14" t="s">
        <v>33</v>
      </c>
      <c r="AX941" s="14" t="s">
        <v>72</v>
      </c>
      <c r="AY941" s="254" t="s">
        <v>170</v>
      </c>
    </row>
    <row r="942" s="15" customFormat="1">
      <c r="A942" s="15"/>
      <c r="B942" s="255"/>
      <c r="C942" s="256"/>
      <c r="D942" s="235" t="s">
        <v>181</v>
      </c>
      <c r="E942" s="257" t="s">
        <v>19</v>
      </c>
      <c r="F942" s="258" t="s">
        <v>187</v>
      </c>
      <c r="G942" s="256"/>
      <c r="H942" s="259">
        <v>1</v>
      </c>
      <c r="I942" s="260"/>
      <c r="J942" s="256"/>
      <c r="K942" s="256"/>
      <c r="L942" s="261"/>
      <c r="M942" s="262"/>
      <c r="N942" s="263"/>
      <c r="O942" s="263"/>
      <c r="P942" s="263"/>
      <c r="Q942" s="263"/>
      <c r="R942" s="263"/>
      <c r="S942" s="263"/>
      <c r="T942" s="264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65" t="s">
        <v>181</v>
      </c>
      <c r="AU942" s="265" t="s">
        <v>81</v>
      </c>
      <c r="AV942" s="15" t="s">
        <v>177</v>
      </c>
      <c r="AW942" s="15" t="s">
        <v>33</v>
      </c>
      <c r="AX942" s="15" t="s">
        <v>79</v>
      </c>
      <c r="AY942" s="265" t="s">
        <v>170</v>
      </c>
    </row>
    <row r="943" s="2" customFormat="1" ht="16.5" customHeight="1">
      <c r="A943" s="41"/>
      <c r="B943" s="42"/>
      <c r="C943" s="215" t="s">
        <v>1067</v>
      </c>
      <c r="D943" s="215" t="s">
        <v>172</v>
      </c>
      <c r="E943" s="216" t="s">
        <v>1068</v>
      </c>
      <c r="F943" s="217" t="s">
        <v>1069</v>
      </c>
      <c r="G943" s="218" t="s">
        <v>299</v>
      </c>
      <c r="H943" s="219">
        <v>1</v>
      </c>
      <c r="I943" s="220"/>
      <c r="J943" s="221">
        <f>ROUND(I943*H943,2)</f>
        <v>0</v>
      </c>
      <c r="K943" s="217" t="s">
        <v>19</v>
      </c>
      <c r="L943" s="47"/>
      <c r="M943" s="222" t="s">
        <v>19</v>
      </c>
      <c r="N943" s="223" t="s">
        <v>43</v>
      </c>
      <c r="O943" s="87"/>
      <c r="P943" s="224">
        <f>O943*H943</f>
        <v>0</v>
      </c>
      <c r="Q943" s="224">
        <v>1.94</v>
      </c>
      <c r="R943" s="224">
        <f>Q943*H943</f>
        <v>1.94</v>
      </c>
      <c r="S943" s="224">
        <v>0</v>
      </c>
      <c r="T943" s="225">
        <f>S943*H943</f>
        <v>0</v>
      </c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R943" s="226" t="s">
        <v>188</v>
      </c>
      <c r="AT943" s="226" t="s">
        <v>172</v>
      </c>
      <c r="AU943" s="226" t="s">
        <v>81</v>
      </c>
      <c r="AY943" s="20" t="s">
        <v>170</v>
      </c>
      <c r="BE943" s="227">
        <f>IF(N943="základní",J943,0)</f>
        <v>0</v>
      </c>
      <c r="BF943" s="227">
        <f>IF(N943="snížená",J943,0)</f>
        <v>0</v>
      </c>
      <c r="BG943" s="227">
        <f>IF(N943="zákl. přenesená",J943,0)</f>
        <v>0</v>
      </c>
      <c r="BH943" s="227">
        <f>IF(N943="sníž. přenesená",J943,0)</f>
        <v>0</v>
      </c>
      <c r="BI943" s="227">
        <f>IF(N943="nulová",J943,0)</f>
        <v>0</v>
      </c>
      <c r="BJ943" s="20" t="s">
        <v>79</v>
      </c>
      <c r="BK943" s="227">
        <f>ROUND(I943*H943,2)</f>
        <v>0</v>
      </c>
      <c r="BL943" s="20" t="s">
        <v>188</v>
      </c>
      <c r="BM943" s="226" t="s">
        <v>1070</v>
      </c>
    </row>
    <row r="944" s="13" customFormat="1">
      <c r="A944" s="13"/>
      <c r="B944" s="233"/>
      <c r="C944" s="234"/>
      <c r="D944" s="235" t="s">
        <v>181</v>
      </c>
      <c r="E944" s="236" t="s">
        <v>19</v>
      </c>
      <c r="F944" s="237" t="s">
        <v>1064</v>
      </c>
      <c r="G944" s="234"/>
      <c r="H944" s="236" t="s">
        <v>19</v>
      </c>
      <c r="I944" s="238"/>
      <c r="J944" s="234"/>
      <c r="K944" s="234"/>
      <c r="L944" s="239"/>
      <c r="M944" s="240"/>
      <c r="N944" s="241"/>
      <c r="O944" s="241"/>
      <c r="P944" s="241"/>
      <c r="Q944" s="241"/>
      <c r="R944" s="241"/>
      <c r="S944" s="241"/>
      <c r="T944" s="24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3" t="s">
        <v>181</v>
      </c>
      <c r="AU944" s="243" t="s">
        <v>81</v>
      </c>
      <c r="AV944" s="13" t="s">
        <v>79</v>
      </c>
      <c r="AW944" s="13" t="s">
        <v>33</v>
      </c>
      <c r="AX944" s="13" t="s">
        <v>72</v>
      </c>
      <c r="AY944" s="243" t="s">
        <v>170</v>
      </c>
    </row>
    <row r="945" s="13" customFormat="1">
      <c r="A945" s="13"/>
      <c r="B945" s="233"/>
      <c r="C945" s="234"/>
      <c r="D945" s="235" t="s">
        <v>181</v>
      </c>
      <c r="E945" s="236" t="s">
        <v>19</v>
      </c>
      <c r="F945" s="237" t="s">
        <v>237</v>
      </c>
      <c r="G945" s="234"/>
      <c r="H945" s="236" t="s">
        <v>19</v>
      </c>
      <c r="I945" s="238"/>
      <c r="J945" s="234"/>
      <c r="K945" s="234"/>
      <c r="L945" s="239"/>
      <c r="M945" s="240"/>
      <c r="N945" s="241"/>
      <c r="O945" s="241"/>
      <c r="P945" s="241"/>
      <c r="Q945" s="241"/>
      <c r="R945" s="241"/>
      <c r="S945" s="241"/>
      <c r="T945" s="24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3" t="s">
        <v>181</v>
      </c>
      <c r="AU945" s="243" t="s">
        <v>81</v>
      </c>
      <c r="AV945" s="13" t="s">
        <v>79</v>
      </c>
      <c r="AW945" s="13" t="s">
        <v>33</v>
      </c>
      <c r="AX945" s="13" t="s">
        <v>72</v>
      </c>
      <c r="AY945" s="243" t="s">
        <v>170</v>
      </c>
    </row>
    <row r="946" s="13" customFormat="1">
      <c r="A946" s="13"/>
      <c r="B946" s="233"/>
      <c r="C946" s="234"/>
      <c r="D946" s="235" t="s">
        <v>181</v>
      </c>
      <c r="E946" s="236" t="s">
        <v>19</v>
      </c>
      <c r="F946" s="237" t="s">
        <v>1065</v>
      </c>
      <c r="G946" s="234"/>
      <c r="H946" s="236" t="s">
        <v>19</v>
      </c>
      <c r="I946" s="238"/>
      <c r="J946" s="234"/>
      <c r="K946" s="234"/>
      <c r="L946" s="239"/>
      <c r="M946" s="240"/>
      <c r="N946" s="241"/>
      <c r="O946" s="241"/>
      <c r="P946" s="241"/>
      <c r="Q946" s="241"/>
      <c r="R946" s="241"/>
      <c r="S946" s="241"/>
      <c r="T946" s="24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3" t="s">
        <v>181</v>
      </c>
      <c r="AU946" s="243" t="s">
        <v>81</v>
      </c>
      <c r="AV946" s="13" t="s">
        <v>79</v>
      </c>
      <c r="AW946" s="13" t="s">
        <v>33</v>
      </c>
      <c r="AX946" s="13" t="s">
        <v>72</v>
      </c>
      <c r="AY946" s="243" t="s">
        <v>170</v>
      </c>
    </row>
    <row r="947" s="13" customFormat="1">
      <c r="A947" s="13"/>
      <c r="B947" s="233"/>
      <c r="C947" s="234"/>
      <c r="D947" s="235" t="s">
        <v>181</v>
      </c>
      <c r="E947" s="236" t="s">
        <v>19</v>
      </c>
      <c r="F947" s="237" t="s">
        <v>1071</v>
      </c>
      <c r="G947" s="234"/>
      <c r="H947" s="236" t="s">
        <v>19</v>
      </c>
      <c r="I947" s="238"/>
      <c r="J947" s="234"/>
      <c r="K947" s="234"/>
      <c r="L947" s="239"/>
      <c r="M947" s="240"/>
      <c r="N947" s="241"/>
      <c r="O947" s="241"/>
      <c r="P947" s="241"/>
      <c r="Q947" s="241"/>
      <c r="R947" s="241"/>
      <c r="S947" s="241"/>
      <c r="T947" s="24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3" t="s">
        <v>181</v>
      </c>
      <c r="AU947" s="243" t="s">
        <v>81</v>
      </c>
      <c r="AV947" s="13" t="s">
        <v>79</v>
      </c>
      <c r="AW947" s="13" t="s">
        <v>33</v>
      </c>
      <c r="AX947" s="13" t="s">
        <v>72</v>
      </c>
      <c r="AY947" s="243" t="s">
        <v>170</v>
      </c>
    </row>
    <row r="948" s="14" customFormat="1">
      <c r="A948" s="14"/>
      <c r="B948" s="244"/>
      <c r="C948" s="245"/>
      <c r="D948" s="235" t="s">
        <v>181</v>
      </c>
      <c r="E948" s="246" t="s">
        <v>19</v>
      </c>
      <c r="F948" s="247" t="s">
        <v>79</v>
      </c>
      <c r="G948" s="245"/>
      <c r="H948" s="248">
        <v>1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181</v>
      </c>
      <c r="AU948" s="254" t="s">
        <v>81</v>
      </c>
      <c r="AV948" s="14" t="s">
        <v>81</v>
      </c>
      <c r="AW948" s="14" t="s">
        <v>33</v>
      </c>
      <c r="AX948" s="14" t="s">
        <v>72</v>
      </c>
      <c r="AY948" s="254" t="s">
        <v>170</v>
      </c>
    </row>
    <row r="949" s="15" customFormat="1">
      <c r="A949" s="15"/>
      <c r="B949" s="255"/>
      <c r="C949" s="256"/>
      <c r="D949" s="235" t="s">
        <v>181</v>
      </c>
      <c r="E949" s="257" t="s">
        <v>19</v>
      </c>
      <c r="F949" s="258" t="s">
        <v>187</v>
      </c>
      <c r="G949" s="256"/>
      <c r="H949" s="259">
        <v>1</v>
      </c>
      <c r="I949" s="260"/>
      <c r="J949" s="256"/>
      <c r="K949" s="256"/>
      <c r="L949" s="261"/>
      <c r="M949" s="262"/>
      <c r="N949" s="263"/>
      <c r="O949" s="263"/>
      <c r="P949" s="263"/>
      <c r="Q949" s="263"/>
      <c r="R949" s="263"/>
      <c r="S949" s="263"/>
      <c r="T949" s="264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65" t="s">
        <v>181</v>
      </c>
      <c r="AU949" s="265" t="s">
        <v>81</v>
      </c>
      <c r="AV949" s="15" t="s">
        <v>177</v>
      </c>
      <c r="AW949" s="15" t="s">
        <v>33</v>
      </c>
      <c r="AX949" s="15" t="s">
        <v>79</v>
      </c>
      <c r="AY949" s="265" t="s">
        <v>170</v>
      </c>
    </row>
    <row r="950" s="2" customFormat="1" ht="16.5" customHeight="1">
      <c r="A950" s="41"/>
      <c r="B950" s="42"/>
      <c r="C950" s="215" t="s">
        <v>1072</v>
      </c>
      <c r="D950" s="215" t="s">
        <v>172</v>
      </c>
      <c r="E950" s="216" t="s">
        <v>1073</v>
      </c>
      <c r="F950" s="217" t="s">
        <v>1074</v>
      </c>
      <c r="G950" s="218" t="s">
        <v>299</v>
      </c>
      <c r="H950" s="219">
        <v>2</v>
      </c>
      <c r="I950" s="220"/>
      <c r="J950" s="221">
        <f>ROUND(I950*H950,2)</f>
        <v>0</v>
      </c>
      <c r="K950" s="217" t="s">
        <v>19</v>
      </c>
      <c r="L950" s="47"/>
      <c r="M950" s="222" t="s">
        <v>19</v>
      </c>
      <c r="N950" s="223" t="s">
        <v>43</v>
      </c>
      <c r="O950" s="87"/>
      <c r="P950" s="224">
        <f>O950*H950</f>
        <v>0</v>
      </c>
      <c r="Q950" s="224">
        <v>0.20000000000000001</v>
      </c>
      <c r="R950" s="224">
        <f>Q950*H950</f>
        <v>0.40000000000000002</v>
      </c>
      <c r="S950" s="224">
        <v>0</v>
      </c>
      <c r="T950" s="225">
        <f>S950*H950</f>
        <v>0</v>
      </c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R950" s="226" t="s">
        <v>188</v>
      </c>
      <c r="AT950" s="226" t="s">
        <v>172</v>
      </c>
      <c r="AU950" s="226" t="s">
        <v>81</v>
      </c>
      <c r="AY950" s="20" t="s">
        <v>170</v>
      </c>
      <c r="BE950" s="227">
        <f>IF(N950="základní",J950,0)</f>
        <v>0</v>
      </c>
      <c r="BF950" s="227">
        <f>IF(N950="snížená",J950,0)</f>
        <v>0</v>
      </c>
      <c r="BG950" s="227">
        <f>IF(N950="zákl. přenesená",J950,0)</f>
        <v>0</v>
      </c>
      <c r="BH950" s="227">
        <f>IF(N950="sníž. přenesená",J950,0)</f>
        <v>0</v>
      </c>
      <c r="BI950" s="227">
        <f>IF(N950="nulová",J950,0)</f>
        <v>0</v>
      </c>
      <c r="BJ950" s="20" t="s">
        <v>79</v>
      </c>
      <c r="BK950" s="227">
        <f>ROUND(I950*H950,2)</f>
        <v>0</v>
      </c>
      <c r="BL950" s="20" t="s">
        <v>188</v>
      </c>
      <c r="BM950" s="226" t="s">
        <v>1075</v>
      </c>
    </row>
    <row r="951" s="13" customFormat="1">
      <c r="A951" s="13"/>
      <c r="B951" s="233"/>
      <c r="C951" s="234"/>
      <c r="D951" s="235" t="s">
        <v>181</v>
      </c>
      <c r="E951" s="236" t="s">
        <v>19</v>
      </c>
      <c r="F951" s="237" t="s">
        <v>1076</v>
      </c>
      <c r="G951" s="234"/>
      <c r="H951" s="236" t="s">
        <v>19</v>
      </c>
      <c r="I951" s="238"/>
      <c r="J951" s="234"/>
      <c r="K951" s="234"/>
      <c r="L951" s="239"/>
      <c r="M951" s="240"/>
      <c r="N951" s="241"/>
      <c r="O951" s="241"/>
      <c r="P951" s="241"/>
      <c r="Q951" s="241"/>
      <c r="R951" s="241"/>
      <c r="S951" s="241"/>
      <c r="T951" s="242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3" t="s">
        <v>181</v>
      </c>
      <c r="AU951" s="243" t="s">
        <v>81</v>
      </c>
      <c r="AV951" s="13" t="s">
        <v>79</v>
      </c>
      <c r="AW951" s="13" t="s">
        <v>33</v>
      </c>
      <c r="AX951" s="13" t="s">
        <v>72</v>
      </c>
      <c r="AY951" s="243" t="s">
        <v>170</v>
      </c>
    </row>
    <row r="952" s="13" customFormat="1">
      <c r="A952" s="13"/>
      <c r="B952" s="233"/>
      <c r="C952" s="234"/>
      <c r="D952" s="235" t="s">
        <v>181</v>
      </c>
      <c r="E952" s="236" t="s">
        <v>19</v>
      </c>
      <c r="F952" s="237" t="s">
        <v>237</v>
      </c>
      <c r="G952" s="234"/>
      <c r="H952" s="236" t="s">
        <v>19</v>
      </c>
      <c r="I952" s="238"/>
      <c r="J952" s="234"/>
      <c r="K952" s="234"/>
      <c r="L952" s="239"/>
      <c r="M952" s="240"/>
      <c r="N952" s="241"/>
      <c r="O952" s="241"/>
      <c r="P952" s="241"/>
      <c r="Q952" s="241"/>
      <c r="R952" s="241"/>
      <c r="S952" s="241"/>
      <c r="T952" s="242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3" t="s">
        <v>181</v>
      </c>
      <c r="AU952" s="243" t="s">
        <v>81</v>
      </c>
      <c r="AV952" s="13" t="s">
        <v>79</v>
      </c>
      <c r="AW952" s="13" t="s">
        <v>33</v>
      </c>
      <c r="AX952" s="13" t="s">
        <v>72</v>
      </c>
      <c r="AY952" s="243" t="s">
        <v>170</v>
      </c>
    </row>
    <row r="953" s="13" customFormat="1">
      <c r="A953" s="13"/>
      <c r="B953" s="233"/>
      <c r="C953" s="234"/>
      <c r="D953" s="235" t="s">
        <v>181</v>
      </c>
      <c r="E953" s="236" t="s">
        <v>19</v>
      </c>
      <c r="F953" s="237" t="s">
        <v>1077</v>
      </c>
      <c r="G953" s="234"/>
      <c r="H953" s="236" t="s">
        <v>19</v>
      </c>
      <c r="I953" s="238"/>
      <c r="J953" s="234"/>
      <c r="K953" s="234"/>
      <c r="L953" s="239"/>
      <c r="M953" s="240"/>
      <c r="N953" s="241"/>
      <c r="O953" s="241"/>
      <c r="P953" s="241"/>
      <c r="Q953" s="241"/>
      <c r="R953" s="241"/>
      <c r="S953" s="241"/>
      <c r="T953" s="24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3" t="s">
        <v>181</v>
      </c>
      <c r="AU953" s="243" t="s">
        <v>81</v>
      </c>
      <c r="AV953" s="13" t="s">
        <v>79</v>
      </c>
      <c r="AW953" s="13" t="s">
        <v>33</v>
      </c>
      <c r="AX953" s="13" t="s">
        <v>72</v>
      </c>
      <c r="AY953" s="243" t="s">
        <v>170</v>
      </c>
    </row>
    <row r="954" s="13" customFormat="1">
      <c r="A954" s="13"/>
      <c r="B954" s="233"/>
      <c r="C954" s="234"/>
      <c r="D954" s="235" t="s">
        <v>181</v>
      </c>
      <c r="E954" s="236" t="s">
        <v>19</v>
      </c>
      <c r="F954" s="237" t="s">
        <v>1078</v>
      </c>
      <c r="G954" s="234"/>
      <c r="H954" s="236" t="s">
        <v>19</v>
      </c>
      <c r="I954" s="238"/>
      <c r="J954" s="234"/>
      <c r="K954" s="234"/>
      <c r="L954" s="239"/>
      <c r="M954" s="240"/>
      <c r="N954" s="241"/>
      <c r="O954" s="241"/>
      <c r="P954" s="241"/>
      <c r="Q954" s="241"/>
      <c r="R954" s="241"/>
      <c r="S954" s="241"/>
      <c r="T954" s="24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3" t="s">
        <v>181</v>
      </c>
      <c r="AU954" s="243" t="s">
        <v>81</v>
      </c>
      <c r="AV954" s="13" t="s">
        <v>79</v>
      </c>
      <c r="AW954" s="13" t="s">
        <v>33</v>
      </c>
      <c r="AX954" s="13" t="s">
        <v>72</v>
      </c>
      <c r="AY954" s="243" t="s">
        <v>170</v>
      </c>
    </row>
    <row r="955" s="14" customFormat="1">
      <c r="A955" s="14"/>
      <c r="B955" s="244"/>
      <c r="C955" s="245"/>
      <c r="D955" s="235" t="s">
        <v>181</v>
      </c>
      <c r="E955" s="246" t="s">
        <v>19</v>
      </c>
      <c r="F955" s="247" t="s">
        <v>81</v>
      </c>
      <c r="G955" s="245"/>
      <c r="H955" s="248">
        <v>2</v>
      </c>
      <c r="I955" s="249"/>
      <c r="J955" s="245"/>
      <c r="K955" s="245"/>
      <c r="L955" s="250"/>
      <c r="M955" s="251"/>
      <c r="N955" s="252"/>
      <c r="O955" s="252"/>
      <c r="P955" s="252"/>
      <c r="Q955" s="252"/>
      <c r="R955" s="252"/>
      <c r="S955" s="252"/>
      <c r="T955" s="25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4" t="s">
        <v>181</v>
      </c>
      <c r="AU955" s="254" t="s">
        <v>81</v>
      </c>
      <c r="AV955" s="14" t="s">
        <v>81</v>
      </c>
      <c r="AW955" s="14" t="s">
        <v>33</v>
      </c>
      <c r="AX955" s="14" t="s">
        <v>72</v>
      </c>
      <c r="AY955" s="254" t="s">
        <v>170</v>
      </c>
    </row>
    <row r="956" s="13" customFormat="1">
      <c r="A956" s="13"/>
      <c r="B956" s="233"/>
      <c r="C956" s="234"/>
      <c r="D956" s="235" t="s">
        <v>181</v>
      </c>
      <c r="E956" s="236" t="s">
        <v>19</v>
      </c>
      <c r="F956" s="237" t="s">
        <v>1079</v>
      </c>
      <c r="G956" s="234"/>
      <c r="H956" s="236" t="s">
        <v>19</v>
      </c>
      <c r="I956" s="238"/>
      <c r="J956" s="234"/>
      <c r="K956" s="234"/>
      <c r="L956" s="239"/>
      <c r="M956" s="240"/>
      <c r="N956" s="241"/>
      <c r="O956" s="241"/>
      <c r="P956" s="241"/>
      <c r="Q956" s="241"/>
      <c r="R956" s="241"/>
      <c r="S956" s="241"/>
      <c r="T956" s="24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3" t="s">
        <v>181</v>
      </c>
      <c r="AU956" s="243" t="s">
        <v>81</v>
      </c>
      <c r="AV956" s="13" t="s">
        <v>79</v>
      </c>
      <c r="AW956" s="13" t="s">
        <v>33</v>
      </c>
      <c r="AX956" s="13" t="s">
        <v>72</v>
      </c>
      <c r="AY956" s="243" t="s">
        <v>170</v>
      </c>
    </row>
    <row r="957" s="15" customFormat="1">
      <c r="A957" s="15"/>
      <c r="B957" s="255"/>
      <c r="C957" s="256"/>
      <c r="D957" s="235" t="s">
        <v>181</v>
      </c>
      <c r="E957" s="257" t="s">
        <v>19</v>
      </c>
      <c r="F957" s="258" t="s">
        <v>187</v>
      </c>
      <c r="G957" s="256"/>
      <c r="H957" s="259">
        <v>2</v>
      </c>
      <c r="I957" s="260"/>
      <c r="J957" s="256"/>
      <c r="K957" s="256"/>
      <c r="L957" s="261"/>
      <c r="M957" s="262"/>
      <c r="N957" s="263"/>
      <c r="O957" s="263"/>
      <c r="P957" s="263"/>
      <c r="Q957" s="263"/>
      <c r="R957" s="263"/>
      <c r="S957" s="263"/>
      <c r="T957" s="264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65" t="s">
        <v>181</v>
      </c>
      <c r="AU957" s="265" t="s">
        <v>81</v>
      </c>
      <c r="AV957" s="15" t="s">
        <v>177</v>
      </c>
      <c r="AW957" s="15" t="s">
        <v>33</v>
      </c>
      <c r="AX957" s="15" t="s">
        <v>79</v>
      </c>
      <c r="AY957" s="265" t="s">
        <v>170</v>
      </c>
    </row>
    <row r="958" s="2" customFormat="1" ht="24.15" customHeight="1">
      <c r="A958" s="41"/>
      <c r="B958" s="42"/>
      <c r="C958" s="215" t="s">
        <v>1080</v>
      </c>
      <c r="D958" s="215" t="s">
        <v>172</v>
      </c>
      <c r="E958" s="216" t="s">
        <v>1081</v>
      </c>
      <c r="F958" s="217" t="s">
        <v>1082</v>
      </c>
      <c r="G958" s="218" t="s">
        <v>219</v>
      </c>
      <c r="H958" s="219">
        <v>4.2400000000000002</v>
      </c>
      <c r="I958" s="220"/>
      <c r="J958" s="221">
        <f>ROUND(I958*H958,2)</f>
        <v>0</v>
      </c>
      <c r="K958" s="217" t="s">
        <v>176</v>
      </c>
      <c r="L958" s="47"/>
      <c r="M958" s="222" t="s">
        <v>19</v>
      </c>
      <c r="N958" s="223" t="s">
        <v>43</v>
      </c>
      <c r="O958" s="87"/>
      <c r="P958" s="224">
        <f>O958*H958</f>
        <v>0</v>
      </c>
      <c r="Q958" s="224">
        <v>0</v>
      </c>
      <c r="R958" s="224">
        <f>Q958*H958</f>
        <v>0</v>
      </c>
      <c r="S958" s="224">
        <v>0</v>
      </c>
      <c r="T958" s="225">
        <f>S958*H958</f>
        <v>0</v>
      </c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R958" s="226" t="s">
        <v>188</v>
      </c>
      <c r="AT958" s="226" t="s">
        <v>172</v>
      </c>
      <c r="AU958" s="226" t="s">
        <v>81</v>
      </c>
      <c r="AY958" s="20" t="s">
        <v>170</v>
      </c>
      <c r="BE958" s="227">
        <f>IF(N958="základní",J958,0)</f>
        <v>0</v>
      </c>
      <c r="BF958" s="227">
        <f>IF(N958="snížená",J958,0)</f>
        <v>0</v>
      </c>
      <c r="BG958" s="227">
        <f>IF(N958="zákl. přenesená",J958,0)</f>
        <v>0</v>
      </c>
      <c r="BH958" s="227">
        <f>IF(N958="sníž. přenesená",J958,0)</f>
        <v>0</v>
      </c>
      <c r="BI958" s="227">
        <f>IF(N958="nulová",J958,0)</f>
        <v>0</v>
      </c>
      <c r="BJ958" s="20" t="s">
        <v>79</v>
      </c>
      <c r="BK958" s="227">
        <f>ROUND(I958*H958,2)</f>
        <v>0</v>
      </c>
      <c r="BL958" s="20" t="s">
        <v>188</v>
      </c>
      <c r="BM958" s="226" t="s">
        <v>1083</v>
      </c>
    </row>
    <row r="959" s="2" customFormat="1">
      <c r="A959" s="41"/>
      <c r="B959" s="42"/>
      <c r="C959" s="43"/>
      <c r="D959" s="228" t="s">
        <v>179</v>
      </c>
      <c r="E959" s="43"/>
      <c r="F959" s="229" t="s">
        <v>1084</v>
      </c>
      <c r="G959" s="43"/>
      <c r="H959" s="43"/>
      <c r="I959" s="230"/>
      <c r="J959" s="43"/>
      <c r="K959" s="43"/>
      <c r="L959" s="47"/>
      <c r="M959" s="291"/>
      <c r="N959" s="292"/>
      <c r="O959" s="293"/>
      <c r="P959" s="293"/>
      <c r="Q959" s="293"/>
      <c r="R959" s="293"/>
      <c r="S959" s="293"/>
      <c r="T959" s="294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T959" s="20" t="s">
        <v>179</v>
      </c>
      <c r="AU959" s="20" t="s">
        <v>81</v>
      </c>
    </row>
    <row r="960" s="2" customFormat="1" ht="6.96" customHeight="1">
      <c r="A960" s="41"/>
      <c r="B960" s="62"/>
      <c r="C960" s="63"/>
      <c r="D960" s="63"/>
      <c r="E960" s="63"/>
      <c r="F960" s="63"/>
      <c r="G960" s="63"/>
      <c r="H960" s="63"/>
      <c r="I960" s="63"/>
      <c r="J960" s="63"/>
      <c r="K960" s="63"/>
      <c r="L960" s="47"/>
      <c r="M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</row>
  </sheetData>
  <sheetProtection sheet="1" autoFilter="0" formatColumns="0" formatRows="0" objects="1" scenarios="1" spinCount="100000" saltValue="l1Sx37yRlL1k8COGhkpw1W4SdfOYQOpD6bP+gOhk0RY3XTaGia4QtxYYhTzmvgjZIl4ExQ+YVAxheTRiIuYS4g==" hashValue="vUszOXgu4kqHAdsvuB60JA33pPQgn011kxAC7FzjvHs/+ywDohF/TLf79H1Vt76hvTU97UZs1Y/gmzfvL4chAQ==" algorithmName="SHA-512" password="CC35"/>
  <autoFilter ref="C105:K9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hyperlinks>
    <hyperlink ref="F110" r:id="rId1" display="https://podminky.urs.cz/item/CS_URS_2024_01/899722114"/>
    <hyperlink ref="F115" r:id="rId2" display="https://podminky.urs.cz/item/CS_URS_2024_01/171152501"/>
    <hyperlink ref="F123" r:id="rId3" display="https://podminky.urs.cz/item/CS_URS_2024_01/174111101"/>
    <hyperlink ref="F141" r:id="rId4" display="https://podminky.urs.cz/item/CS_URS_2024_01/271532212"/>
    <hyperlink ref="F148" r:id="rId5" display="https://podminky.urs.cz/item/CS_URS_2024_01/273313611"/>
    <hyperlink ref="F169" r:id="rId6" display="https://podminky.urs.cz/item/CS_URS_2024_01/273321311"/>
    <hyperlink ref="F176" r:id="rId7" display="https://podminky.urs.cz/item/CS_URS_2024_01/273351121"/>
    <hyperlink ref="F197" r:id="rId8" display="https://podminky.urs.cz/item/CS_URS_2024_01/273351122"/>
    <hyperlink ref="F218" r:id="rId9" display="https://podminky.urs.cz/item/CS_URS_2024_01/273362021"/>
    <hyperlink ref="F225" r:id="rId10" display="https://podminky.urs.cz/item/CS_URS_2024_01/274313611"/>
    <hyperlink ref="F251" r:id="rId11" display="https://podminky.urs.cz/item/CS_URS_2024_01/274351121"/>
    <hyperlink ref="F277" r:id="rId12" display="https://podminky.urs.cz/item/CS_URS_2024_01/274351122"/>
    <hyperlink ref="F304" r:id="rId13" display="https://podminky.urs.cz/item/CS_URS_2024_01/413232221"/>
    <hyperlink ref="F317" r:id="rId14" display="https://podminky.urs.cz/item/CS_URS_2024_01/434191423"/>
    <hyperlink ref="F331" r:id="rId15" display="https://podminky.urs.cz/item/CS_URS_2024_01/451573111"/>
    <hyperlink ref="F339" r:id="rId16" display="https://podminky.urs.cz/item/CS_URS_2024_01/611315416"/>
    <hyperlink ref="F352" r:id="rId17" display="https://podminky.urs.cz/item/CS_URS_2024_01/612315417"/>
    <hyperlink ref="F366" r:id="rId18" display="https://podminky.urs.cz/item/CS_URS_2024_01/632441215"/>
    <hyperlink ref="F386" r:id="rId19" display="https://podminky.urs.cz/item/CS_URS_2024_01/632441291"/>
    <hyperlink ref="F394" r:id="rId20" display="https://podminky.urs.cz/item/CS_URS_2024_01/632441291"/>
    <hyperlink ref="F411" r:id="rId21" display="https://podminky.urs.cz/item/CS_URS_2024_01/622135002"/>
    <hyperlink ref="F419" r:id="rId22" display="https://podminky.urs.cz/item/CS_URS_2024_01/629995101"/>
    <hyperlink ref="F428" r:id="rId23" display="https://podminky.urs.cz/item/CS_URS_2024_01/899722114"/>
    <hyperlink ref="F436" r:id="rId24" display="https://podminky.urs.cz/item/CS_URS_2024_01/949101112"/>
    <hyperlink ref="F450" r:id="rId25" display="https://podminky.urs.cz/item/CS_URS_2024_01/952901114"/>
    <hyperlink ref="F464" r:id="rId26" display="https://podminky.urs.cz/item/CS_URS_2024_01/998018001"/>
    <hyperlink ref="F468" r:id="rId27" display="https://podminky.urs.cz/item/CS_URS_2024_01/711111001"/>
    <hyperlink ref="F482" r:id="rId28" display="https://podminky.urs.cz/item/CS_URS_2024_01/711112001"/>
    <hyperlink ref="F498" r:id="rId29" display="https://podminky.urs.cz/item/CS_URS_2024_01/711141559"/>
    <hyperlink ref="F507" r:id="rId30" display="https://podminky.urs.cz/item/CS_URS_2024_01/711142559"/>
    <hyperlink ref="F522" r:id="rId31" display="https://podminky.urs.cz/item/CS_URS_2024_01/998711121"/>
    <hyperlink ref="F525" r:id="rId32" display="https://podminky.urs.cz/item/CS_URS_2024_01/713121111"/>
    <hyperlink ref="F553" r:id="rId33" display="https://podminky.urs.cz/item/CS_URS_2024_01/713191132"/>
    <hyperlink ref="F581" r:id="rId34" display="https://podminky.urs.cz/item/CS_URS_2024_01/998713121"/>
    <hyperlink ref="F602" r:id="rId35" display="https://podminky.urs.cz/item/CS_URS_2024_01/762512255"/>
    <hyperlink ref="F628" r:id="rId36" display="https://podminky.urs.cz/item/CS_URS_2024_01/762595001"/>
    <hyperlink ref="F655" r:id="rId37" display="https://podminky.urs.cz/item/CS_URS_2024_01/998762121"/>
    <hyperlink ref="F658" r:id="rId38" display="https://podminky.urs.cz/item/CS_URS_2024_01/7666619.R"/>
    <hyperlink ref="F667" r:id="rId39" display="https://podminky.urs.cz/item/CS_URS_2024_01/767531121"/>
    <hyperlink ref="F681" r:id="rId40" display="https://podminky.urs.cz/item/CS_URS_2024_01/767531215"/>
    <hyperlink ref="F695" r:id="rId41" display="https://podminky.urs.cz/item/CS_URS_2024_01/767995116"/>
    <hyperlink ref="F721" r:id="rId42" display="https://podminky.urs.cz/item/CS_URS_2024_01/998767121"/>
    <hyperlink ref="F730" r:id="rId43" display="https://podminky.urs.cz/item/CS_URS_2024_01/772211413"/>
    <hyperlink ref="F746" r:id="rId44" display="https://podminky.urs.cz/item/CS_URS_2024_01/772231312"/>
    <hyperlink ref="F762" r:id="rId45" display="https://podminky.urs.cz/item/CS_URS_2024_01/772521240"/>
    <hyperlink ref="F776" r:id="rId46" display="https://podminky.urs.cz/item/CS_URS_2024_01/772521250"/>
    <hyperlink ref="F791" r:id="rId47" display="https://podminky.urs.cz/item/CS_URS_2024_01/998772121"/>
    <hyperlink ref="F794" r:id="rId48" display="https://podminky.urs.cz/item/CS_URS_2024_01/784171101"/>
    <hyperlink ref="F820" r:id="rId49" display="https://podminky.urs.cz/item/CS_URS_2024_01/784171111"/>
    <hyperlink ref="F856" r:id="rId50" display="https://podminky.urs.cz/item/CS_URS_2024_01/784181111.1"/>
    <hyperlink ref="F879" r:id="rId51" display="https://podminky.urs.cz/item/CS_URS_2024_01/784191001"/>
    <hyperlink ref="F893" r:id="rId52" display="https://podminky.urs.cz/item/CS_URS_2024_01/784191005"/>
    <hyperlink ref="F900" r:id="rId53" display="https://podminky.urs.cz/item/CS_URS_2024_01/784191007"/>
    <hyperlink ref="F913" r:id="rId54" display="https://podminky.urs.cz/item/CS_URS_2024_01/784211101"/>
    <hyperlink ref="F959" r:id="rId55" display="https://podminky.urs.cz/item/CS_URS_2024_01/998787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126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RECEPCE, SPOLEČENSKÝ SÁL A DENNÍ MÍSTNOST</v>
      </c>
      <c r="F7" s="145"/>
      <c r="G7" s="145"/>
      <c r="H7" s="145"/>
      <c r="L7" s="23"/>
    </row>
    <row r="8" s="1" customFormat="1" ht="12" customHeight="1">
      <c r="B8" s="23"/>
      <c r="D8" s="145" t="s">
        <v>127</v>
      </c>
      <c r="L8" s="23"/>
    </row>
    <row r="9" s="2" customFormat="1" ht="16.5" customHeight="1">
      <c r="A9" s="41"/>
      <c r="B9" s="47"/>
      <c r="C9" s="41"/>
      <c r="D9" s="41"/>
      <c r="E9" s="146" t="s">
        <v>1085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129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1086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5. 12. 2024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131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ROUND(J92,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ROUND((SUM(BE92:BE173)),  2)</f>
        <v>0</v>
      </c>
      <c r="G35" s="41"/>
      <c r="H35" s="41"/>
      <c r="I35" s="160">
        <v>0.20999999999999999</v>
      </c>
      <c r="J35" s="159">
        <f>ROUND(((SUM(BE92:BE173))*I35),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ROUND((SUM(BF92:BF173)),  2)</f>
        <v>0</v>
      </c>
      <c r="G36" s="41"/>
      <c r="H36" s="41"/>
      <c r="I36" s="160">
        <v>0.12</v>
      </c>
      <c r="J36" s="159">
        <f>ROUND(((SUM(BF92:BF173))*I36),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ROUND((SUM(BG92:BG173)),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ROUND((SUM(BH92:BH173)),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ROUND((SUM(BI92:BI173)),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132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RECEPCE, SPOLEČENSKÝ SÁL A DENNÍ MÍSTNOST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1085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129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2024-058-02-01 - Stavební úpravy - Společenský sál - bourací práce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Oblastní muzeum Praha - východ</v>
      </c>
      <c r="G56" s="43"/>
      <c r="H56" s="43"/>
      <c r="I56" s="35" t="s">
        <v>23</v>
      </c>
      <c r="J56" s="75" t="str">
        <f>IF(J14="","",J14)</f>
        <v>5. 12. 2024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Oblastní muzeum,Masarykovo náměstí 97,Brandýs n.L.</v>
      </c>
      <c r="G58" s="43"/>
      <c r="H58" s="43"/>
      <c r="I58" s="35" t="s">
        <v>31</v>
      </c>
      <c r="J58" s="39" t="str">
        <f>E23</f>
        <v>ing. arch. Jiří Sedláček, Kladská 25, Praha 2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Ing. Dana Mlejnková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133</v>
      </c>
      <c r="D61" s="174"/>
      <c r="E61" s="174"/>
      <c r="F61" s="174"/>
      <c r="G61" s="174"/>
      <c r="H61" s="174"/>
      <c r="I61" s="174"/>
      <c r="J61" s="175" t="s">
        <v>134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135</v>
      </c>
    </row>
    <row r="64" s="9" customFormat="1" ht="24.96" customHeight="1">
      <c r="A64" s="9"/>
      <c r="B64" s="177"/>
      <c r="C64" s="178"/>
      <c r="D64" s="179" t="s">
        <v>136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144</v>
      </c>
      <c r="E65" s="185"/>
      <c r="F65" s="185"/>
      <c r="G65" s="185"/>
      <c r="H65" s="185"/>
      <c r="I65" s="185"/>
      <c r="J65" s="186">
        <f>J94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146</v>
      </c>
      <c r="E66" s="180"/>
      <c r="F66" s="180"/>
      <c r="G66" s="180"/>
      <c r="H66" s="180"/>
      <c r="I66" s="180"/>
      <c r="J66" s="181">
        <f>J113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8"/>
      <c r="D67" s="184" t="s">
        <v>148</v>
      </c>
      <c r="E67" s="185"/>
      <c r="F67" s="185"/>
      <c r="G67" s="185"/>
      <c r="H67" s="185"/>
      <c r="I67" s="185"/>
      <c r="J67" s="186">
        <f>J114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149</v>
      </c>
      <c r="E68" s="185"/>
      <c r="F68" s="185"/>
      <c r="G68" s="185"/>
      <c r="H68" s="185"/>
      <c r="I68" s="185"/>
      <c r="J68" s="186">
        <f>J122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150</v>
      </c>
      <c r="E69" s="185"/>
      <c r="F69" s="185"/>
      <c r="G69" s="185"/>
      <c r="H69" s="185"/>
      <c r="I69" s="185"/>
      <c r="J69" s="186">
        <f>J130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154</v>
      </c>
      <c r="E70" s="185"/>
      <c r="F70" s="185"/>
      <c r="G70" s="185"/>
      <c r="H70" s="185"/>
      <c r="I70" s="185"/>
      <c r="J70" s="186">
        <f>J149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155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2" t="str">
        <f>E7</f>
        <v>RECEPCE, SPOLEČENSKÝ SÁL A DENNÍ MÍSTNOST</v>
      </c>
      <c r="F80" s="35"/>
      <c r="G80" s="35"/>
      <c r="H80" s="35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127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2" t="s">
        <v>1085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129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2024-058-02-01 - Stavební úpravy - Společenský sál - bourací práce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>Oblastní muzeum Praha - východ</v>
      </c>
      <c r="G86" s="43"/>
      <c r="H86" s="43"/>
      <c r="I86" s="35" t="s">
        <v>23</v>
      </c>
      <c r="J86" s="75" t="str">
        <f>IF(J14="","",J14)</f>
        <v>5. 12. 2024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40.05" customHeight="1">
      <c r="A88" s="41"/>
      <c r="B88" s="42"/>
      <c r="C88" s="35" t="s">
        <v>25</v>
      </c>
      <c r="D88" s="43"/>
      <c r="E88" s="43"/>
      <c r="F88" s="30" t="str">
        <f>E17</f>
        <v>Oblastní muzeum,Masarykovo náměstí 97,Brandýs n.L.</v>
      </c>
      <c r="G88" s="43"/>
      <c r="H88" s="43"/>
      <c r="I88" s="35" t="s">
        <v>31</v>
      </c>
      <c r="J88" s="39" t="str">
        <f>E23</f>
        <v>ing. arch. Jiří Sedláček, Kladská 25, Praha 2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34</v>
      </c>
      <c r="J89" s="39" t="str">
        <f>E26</f>
        <v>Ing. Dana Mlejnková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8"/>
      <c r="B91" s="189"/>
      <c r="C91" s="190" t="s">
        <v>156</v>
      </c>
      <c r="D91" s="191" t="s">
        <v>57</v>
      </c>
      <c r="E91" s="191" t="s">
        <v>53</v>
      </c>
      <c r="F91" s="191" t="s">
        <v>54</v>
      </c>
      <c r="G91" s="191" t="s">
        <v>157</v>
      </c>
      <c r="H91" s="191" t="s">
        <v>158</v>
      </c>
      <c r="I91" s="191" t="s">
        <v>159</v>
      </c>
      <c r="J91" s="191" t="s">
        <v>134</v>
      </c>
      <c r="K91" s="192" t="s">
        <v>160</v>
      </c>
      <c r="L91" s="193"/>
      <c r="M91" s="95" t="s">
        <v>19</v>
      </c>
      <c r="N91" s="96" t="s">
        <v>42</v>
      </c>
      <c r="O91" s="96" t="s">
        <v>161</v>
      </c>
      <c r="P91" s="96" t="s">
        <v>162</v>
      </c>
      <c r="Q91" s="96" t="s">
        <v>163</v>
      </c>
      <c r="R91" s="96" t="s">
        <v>164</v>
      </c>
      <c r="S91" s="96" t="s">
        <v>165</v>
      </c>
      <c r="T91" s="97" t="s">
        <v>166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1"/>
      <c r="B92" s="42"/>
      <c r="C92" s="102" t="s">
        <v>167</v>
      </c>
      <c r="D92" s="43"/>
      <c r="E92" s="43"/>
      <c r="F92" s="43"/>
      <c r="G92" s="43"/>
      <c r="H92" s="43"/>
      <c r="I92" s="43"/>
      <c r="J92" s="194">
        <f>BK92</f>
        <v>0</v>
      </c>
      <c r="K92" s="43"/>
      <c r="L92" s="47"/>
      <c r="M92" s="98"/>
      <c r="N92" s="195"/>
      <c r="O92" s="99"/>
      <c r="P92" s="196">
        <f>P93+P113</f>
        <v>0</v>
      </c>
      <c r="Q92" s="99"/>
      <c r="R92" s="196">
        <f>R93+R113</f>
        <v>0.21502500000000002</v>
      </c>
      <c r="S92" s="99"/>
      <c r="T92" s="197">
        <f>T93+T113</f>
        <v>0.47194975000000006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71</v>
      </c>
      <c r="AU92" s="20" t="s">
        <v>135</v>
      </c>
      <c r="BK92" s="198">
        <f>BK93+BK113</f>
        <v>0</v>
      </c>
    </row>
    <row r="93" s="12" customFormat="1" ht="25.92" customHeight="1">
      <c r="A93" s="12"/>
      <c r="B93" s="199"/>
      <c r="C93" s="200"/>
      <c r="D93" s="201" t="s">
        <v>71</v>
      </c>
      <c r="E93" s="202" t="s">
        <v>168</v>
      </c>
      <c r="F93" s="202" t="s">
        <v>169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</f>
        <v>0</v>
      </c>
      <c r="Q93" s="207"/>
      <c r="R93" s="208">
        <f>R94</f>
        <v>0</v>
      </c>
      <c r="S93" s="207"/>
      <c r="T93" s="209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79</v>
      </c>
      <c r="AT93" s="211" t="s">
        <v>71</v>
      </c>
      <c r="AU93" s="211" t="s">
        <v>72</v>
      </c>
      <c r="AY93" s="210" t="s">
        <v>170</v>
      </c>
      <c r="BK93" s="212">
        <f>BK94</f>
        <v>0</v>
      </c>
    </row>
    <row r="94" s="12" customFormat="1" ht="22.8" customHeight="1">
      <c r="A94" s="12"/>
      <c r="B94" s="199"/>
      <c r="C94" s="200"/>
      <c r="D94" s="201" t="s">
        <v>71</v>
      </c>
      <c r="E94" s="213" t="s">
        <v>304</v>
      </c>
      <c r="F94" s="213" t="s">
        <v>305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SUM(P95:P112)</f>
        <v>0</v>
      </c>
      <c r="Q94" s="207"/>
      <c r="R94" s="208">
        <f>SUM(R95:R112)</f>
        <v>0</v>
      </c>
      <c r="S94" s="207"/>
      <c r="T94" s="209">
        <f>SUM(T95:T112)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79</v>
      </c>
      <c r="AT94" s="211" t="s">
        <v>71</v>
      </c>
      <c r="AU94" s="211" t="s">
        <v>79</v>
      </c>
      <c r="AY94" s="210" t="s">
        <v>170</v>
      </c>
      <c r="BK94" s="212">
        <f>SUM(BK95:BK112)</f>
        <v>0</v>
      </c>
    </row>
    <row r="95" s="2" customFormat="1" ht="24.15" customHeight="1">
      <c r="A95" s="41"/>
      <c r="B95" s="42"/>
      <c r="C95" s="215" t="s">
        <v>79</v>
      </c>
      <c r="D95" s="215" t="s">
        <v>172</v>
      </c>
      <c r="E95" s="216" t="s">
        <v>306</v>
      </c>
      <c r="F95" s="217" t="s">
        <v>307</v>
      </c>
      <c r="G95" s="218" t="s">
        <v>219</v>
      </c>
      <c r="H95" s="219">
        <v>0.47199999999999998</v>
      </c>
      <c r="I95" s="220"/>
      <c r="J95" s="221">
        <f>ROUND(I95*H95,2)</f>
        <v>0</v>
      </c>
      <c r="K95" s="217" t="s">
        <v>176</v>
      </c>
      <c r="L95" s="47"/>
      <c r="M95" s="222" t="s">
        <v>19</v>
      </c>
      <c r="N95" s="223" t="s">
        <v>43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177</v>
      </c>
      <c r="AT95" s="226" t="s">
        <v>172</v>
      </c>
      <c r="AU95" s="226" t="s">
        <v>81</v>
      </c>
      <c r="AY95" s="20" t="s">
        <v>170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177</v>
      </c>
      <c r="BM95" s="226" t="s">
        <v>1087</v>
      </c>
    </row>
    <row r="96" s="2" customFormat="1">
      <c r="A96" s="41"/>
      <c r="B96" s="42"/>
      <c r="C96" s="43"/>
      <c r="D96" s="228" t="s">
        <v>179</v>
      </c>
      <c r="E96" s="43"/>
      <c r="F96" s="229" t="s">
        <v>309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179</v>
      </c>
      <c r="AU96" s="20" t="s">
        <v>81</v>
      </c>
    </row>
    <row r="97" s="2" customFormat="1" ht="21.75" customHeight="1">
      <c r="A97" s="41"/>
      <c r="B97" s="42"/>
      <c r="C97" s="215" t="s">
        <v>81</v>
      </c>
      <c r="D97" s="215" t="s">
        <v>172</v>
      </c>
      <c r="E97" s="216" t="s">
        <v>311</v>
      </c>
      <c r="F97" s="217" t="s">
        <v>312</v>
      </c>
      <c r="G97" s="218" t="s">
        <v>219</v>
      </c>
      <c r="H97" s="219">
        <v>0.47199999999999998</v>
      </c>
      <c r="I97" s="220"/>
      <c r="J97" s="221">
        <f>ROUND(I97*H97,2)</f>
        <v>0</v>
      </c>
      <c r="K97" s="217" t="s">
        <v>176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177</v>
      </c>
      <c r="AT97" s="226" t="s">
        <v>172</v>
      </c>
      <c r="AU97" s="226" t="s">
        <v>81</v>
      </c>
      <c r="AY97" s="20" t="s">
        <v>170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177</v>
      </c>
      <c r="BM97" s="226" t="s">
        <v>1088</v>
      </c>
    </row>
    <row r="98" s="2" customFormat="1">
      <c r="A98" s="41"/>
      <c r="B98" s="42"/>
      <c r="C98" s="43"/>
      <c r="D98" s="228" t="s">
        <v>179</v>
      </c>
      <c r="E98" s="43"/>
      <c r="F98" s="229" t="s">
        <v>314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179</v>
      </c>
      <c r="AU98" s="20" t="s">
        <v>81</v>
      </c>
    </row>
    <row r="99" s="2" customFormat="1" ht="24.15" customHeight="1">
      <c r="A99" s="41"/>
      <c r="B99" s="42"/>
      <c r="C99" s="215" t="s">
        <v>194</v>
      </c>
      <c r="D99" s="215" t="s">
        <v>172</v>
      </c>
      <c r="E99" s="216" t="s">
        <v>316</v>
      </c>
      <c r="F99" s="217" t="s">
        <v>317</v>
      </c>
      <c r="G99" s="218" t="s">
        <v>219</v>
      </c>
      <c r="H99" s="219">
        <v>0.47199999999999998</v>
      </c>
      <c r="I99" s="220"/>
      <c r="J99" s="221">
        <f>ROUND(I99*H99,2)</f>
        <v>0</v>
      </c>
      <c r="K99" s="217" t="s">
        <v>176</v>
      </c>
      <c r="L99" s="47"/>
      <c r="M99" s="222" t="s">
        <v>19</v>
      </c>
      <c r="N99" s="223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177</v>
      </c>
      <c r="AT99" s="226" t="s">
        <v>172</v>
      </c>
      <c r="AU99" s="226" t="s">
        <v>81</v>
      </c>
      <c r="AY99" s="20" t="s">
        <v>170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177</v>
      </c>
      <c r="BM99" s="226" t="s">
        <v>1089</v>
      </c>
    </row>
    <row r="100" s="2" customFormat="1">
      <c r="A100" s="41"/>
      <c r="B100" s="42"/>
      <c r="C100" s="43"/>
      <c r="D100" s="228" t="s">
        <v>179</v>
      </c>
      <c r="E100" s="43"/>
      <c r="F100" s="229" t="s">
        <v>319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179</v>
      </c>
      <c r="AU100" s="20" t="s">
        <v>81</v>
      </c>
    </row>
    <row r="101" s="2" customFormat="1" ht="24.15" customHeight="1">
      <c r="A101" s="41"/>
      <c r="B101" s="42"/>
      <c r="C101" s="215" t="s">
        <v>177</v>
      </c>
      <c r="D101" s="215" t="s">
        <v>172</v>
      </c>
      <c r="E101" s="216" t="s">
        <v>340</v>
      </c>
      <c r="F101" s="217" t="s">
        <v>341</v>
      </c>
      <c r="G101" s="218" t="s">
        <v>219</v>
      </c>
      <c r="H101" s="219">
        <v>0.082000000000000003</v>
      </c>
      <c r="I101" s="220"/>
      <c r="J101" s="221">
        <f>ROUND(I101*H101,2)</f>
        <v>0</v>
      </c>
      <c r="K101" s="217" t="s">
        <v>176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177</v>
      </c>
      <c r="AT101" s="226" t="s">
        <v>172</v>
      </c>
      <c r="AU101" s="226" t="s">
        <v>81</v>
      </c>
      <c r="AY101" s="20" t="s">
        <v>170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177</v>
      </c>
      <c r="BM101" s="226" t="s">
        <v>1090</v>
      </c>
    </row>
    <row r="102" s="2" customFormat="1">
      <c r="A102" s="41"/>
      <c r="B102" s="42"/>
      <c r="C102" s="43"/>
      <c r="D102" s="228" t="s">
        <v>179</v>
      </c>
      <c r="E102" s="43"/>
      <c r="F102" s="229" t="s">
        <v>343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179</v>
      </c>
      <c r="AU102" s="20" t="s">
        <v>81</v>
      </c>
    </row>
    <row r="103" s="13" customFormat="1">
      <c r="A103" s="13"/>
      <c r="B103" s="233"/>
      <c r="C103" s="234"/>
      <c r="D103" s="235" t="s">
        <v>181</v>
      </c>
      <c r="E103" s="236" t="s">
        <v>19</v>
      </c>
      <c r="F103" s="237" t="s">
        <v>1091</v>
      </c>
      <c r="G103" s="234"/>
      <c r="H103" s="236" t="s">
        <v>19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181</v>
      </c>
      <c r="AU103" s="243" t="s">
        <v>81</v>
      </c>
      <c r="AV103" s="13" t="s">
        <v>79</v>
      </c>
      <c r="AW103" s="13" t="s">
        <v>33</v>
      </c>
      <c r="AX103" s="13" t="s">
        <v>72</v>
      </c>
      <c r="AY103" s="243" t="s">
        <v>170</v>
      </c>
    </row>
    <row r="104" s="14" customFormat="1">
      <c r="A104" s="14"/>
      <c r="B104" s="244"/>
      <c r="C104" s="245"/>
      <c r="D104" s="235" t="s">
        <v>181</v>
      </c>
      <c r="E104" s="246" t="s">
        <v>19</v>
      </c>
      <c r="F104" s="247" t="s">
        <v>1092</v>
      </c>
      <c r="G104" s="245"/>
      <c r="H104" s="248">
        <v>0.067000000000000004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181</v>
      </c>
      <c r="AU104" s="254" t="s">
        <v>81</v>
      </c>
      <c r="AV104" s="14" t="s">
        <v>81</v>
      </c>
      <c r="AW104" s="14" t="s">
        <v>33</v>
      </c>
      <c r="AX104" s="14" t="s">
        <v>72</v>
      </c>
      <c r="AY104" s="254" t="s">
        <v>170</v>
      </c>
    </row>
    <row r="105" s="13" customFormat="1">
      <c r="A105" s="13"/>
      <c r="B105" s="233"/>
      <c r="C105" s="234"/>
      <c r="D105" s="235" t="s">
        <v>181</v>
      </c>
      <c r="E105" s="236" t="s">
        <v>19</v>
      </c>
      <c r="F105" s="237" t="s">
        <v>1093</v>
      </c>
      <c r="G105" s="234"/>
      <c r="H105" s="236" t="s">
        <v>19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181</v>
      </c>
      <c r="AU105" s="243" t="s">
        <v>81</v>
      </c>
      <c r="AV105" s="13" t="s">
        <v>79</v>
      </c>
      <c r="AW105" s="13" t="s">
        <v>33</v>
      </c>
      <c r="AX105" s="13" t="s">
        <v>72</v>
      </c>
      <c r="AY105" s="243" t="s">
        <v>170</v>
      </c>
    </row>
    <row r="106" s="14" customFormat="1">
      <c r="A106" s="14"/>
      <c r="B106" s="244"/>
      <c r="C106" s="245"/>
      <c r="D106" s="235" t="s">
        <v>181</v>
      </c>
      <c r="E106" s="246" t="s">
        <v>19</v>
      </c>
      <c r="F106" s="247" t="s">
        <v>1094</v>
      </c>
      <c r="G106" s="245"/>
      <c r="H106" s="248">
        <v>0.014999999999999999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181</v>
      </c>
      <c r="AU106" s="254" t="s">
        <v>81</v>
      </c>
      <c r="AV106" s="14" t="s">
        <v>81</v>
      </c>
      <c r="AW106" s="14" t="s">
        <v>33</v>
      </c>
      <c r="AX106" s="14" t="s">
        <v>72</v>
      </c>
      <c r="AY106" s="254" t="s">
        <v>170</v>
      </c>
    </row>
    <row r="107" s="15" customFormat="1">
      <c r="A107" s="15"/>
      <c r="B107" s="255"/>
      <c r="C107" s="256"/>
      <c r="D107" s="235" t="s">
        <v>181</v>
      </c>
      <c r="E107" s="257" t="s">
        <v>19</v>
      </c>
      <c r="F107" s="258" t="s">
        <v>187</v>
      </c>
      <c r="G107" s="256"/>
      <c r="H107" s="259">
        <v>0.082000000000000003</v>
      </c>
      <c r="I107" s="260"/>
      <c r="J107" s="256"/>
      <c r="K107" s="256"/>
      <c r="L107" s="261"/>
      <c r="M107" s="262"/>
      <c r="N107" s="263"/>
      <c r="O107" s="263"/>
      <c r="P107" s="263"/>
      <c r="Q107" s="263"/>
      <c r="R107" s="263"/>
      <c r="S107" s="263"/>
      <c r="T107" s="264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5" t="s">
        <v>181</v>
      </c>
      <c r="AU107" s="265" t="s">
        <v>81</v>
      </c>
      <c r="AV107" s="15" t="s">
        <v>177</v>
      </c>
      <c r="AW107" s="15" t="s">
        <v>33</v>
      </c>
      <c r="AX107" s="15" t="s">
        <v>79</v>
      </c>
      <c r="AY107" s="265" t="s">
        <v>170</v>
      </c>
    </row>
    <row r="108" s="2" customFormat="1" ht="24.15" customHeight="1">
      <c r="A108" s="41"/>
      <c r="B108" s="42"/>
      <c r="C108" s="215" t="s">
        <v>204</v>
      </c>
      <c r="D108" s="215" t="s">
        <v>172</v>
      </c>
      <c r="E108" s="216" t="s">
        <v>358</v>
      </c>
      <c r="F108" s="217" t="s">
        <v>359</v>
      </c>
      <c r="G108" s="218" t="s">
        <v>219</v>
      </c>
      <c r="H108" s="219">
        <v>0.39000000000000001</v>
      </c>
      <c r="I108" s="220"/>
      <c r="J108" s="221">
        <f>ROUND(I108*H108,2)</f>
        <v>0</v>
      </c>
      <c r="K108" s="217" t="s">
        <v>176</v>
      </c>
      <c r="L108" s="47"/>
      <c r="M108" s="222" t="s">
        <v>19</v>
      </c>
      <c r="N108" s="223" t="s">
        <v>43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177</v>
      </c>
      <c r="AT108" s="226" t="s">
        <v>172</v>
      </c>
      <c r="AU108" s="226" t="s">
        <v>81</v>
      </c>
      <c r="AY108" s="20" t="s">
        <v>170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177</v>
      </c>
      <c r="BM108" s="226" t="s">
        <v>1095</v>
      </c>
    </row>
    <row r="109" s="2" customFormat="1">
      <c r="A109" s="41"/>
      <c r="B109" s="42"/>
      <c r="C109" s="43"/>
      <c r="D109" s="228" t="s">
        <v>179</v>
      </c>
      <c r="E109" s="43"/>
      <c r="F109" s="229" t="s">
        <v>361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179</v>
      </c>
      <c r="AU109" s="20" t="s">
        <v>81</v>
      </c>
    </row>
    <row r="110" s="13" customFormat="1">
      <c r="A110" s="13"/>
      <c r="B110" s="233"/>
      <c r="C110" s="234"/>
      <c r="D110" s="235" t="s">
        <v>181</v>
      </c>
      <c r="E110" s="236" t="s">
        <v>19</v>
      </c>
      <c r="F110" s="237" t="s">
        <v>1096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181</v>
      </c>
      <c r="AU110" s="243" t="s">
        <v>81</v>
      </c>
      <c r="AV110" s="13" t="s">
        <v>79</v>
      </c>
      <c r="AW110" s="13" t="s">
        <v>33</v>
      </c>
      <c r="AX110" s="13" t="s">
        <v>72</v>
      </c>
      <c r="AY110" s="243" t="s">
        <v>170</v>
      </c>
    </row>
    <row r="111" s="14" customFormat="1">
      <c r="A111" s="14"/>
      <c r="B111" s="244"/>
      <c r="C111" s="245"/>
      <c r="D111" s="235" t="s">
        <v>181</v>
      </c>
      <c r="E111" s="246" t="s">
        <v>19</v>
      </c>
      <c r="F111" s="247" t="s">
        <v>1097</v>
      </c>
      <c r="G111" s="245"/>
      <c r="H111" s="248">
        <v>0.39000000000000001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181</v>
      </c>
      <c r="AU111" s="254" t="s">
        <v>81</v>
      </c>
      <c r="AV111" s="14" t="s">
        <v>81</v>
      </c>
      <c r="AW111" s="14" t="s">
        <v>33</v>
      </c>
      <c r="AX111" s="14" t="s">
        <v>72</v>
      </c>
      <c r="AY111" s="254" t="s">
        <v>170</v>
      </c>
    </row>
    <row r="112" s="15" customFormat="1">
      <c r="A112" s="15"/>
      <c r="B112" s="255"/>
      <c r="C112" s="256"/>
      <c r="D112" s="235" t="s">
        <v>181</v>
      </c>
      <c r="E112" s="257" t="s">
        <v>19</v>
      </c>
      <c r="F112" s="258" t="s">
        <v>187</v>
      </c>
      <c r="G112" s="256"/>
      <c r="H112" s="259">
        <v>0.39000000000000001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181</v>
      </c>
      <c r="AU112" s="265" t="s">
        <v>81</v>
      </c>
      <c r="AV112" s="15" t="s">
        <v>177</v>
      </c>
      <c r="AW112" s="15" t="s">
        <v>33</v>
      </c>
      <c r="AX112" s="15" t="s">
        <v>79</v>
      </c>
      <c r="AY112" s="265" t="s">
        <v>170</v>
      </c>
    </row>
    <row r="113" s="12" customFormat="1" ht="25.92" customHeight="1">
      <c r="A113" s="12"/>
      <c r="B113" s="199"/>
      <c r="C113" s="200"/>
      <c r="D113" s="201" t="s">
        <v>71</v>
      </c>
      <c r="E113" s="202" t="s">
        <v>389</v>
      </c>
      <c r="F113" s="202" t="s">
        <v>390</v>
      </c>
      <c r="G113" s="200"/>
      <c r="H113" s="200"/>
      <c r="I113" s="203"/>
      <c r="J113" s="204">
        <f>BK113</f>
        <v>0</v>
      </c>
      <c r="K113" s="200"/>
      <c r="L113" s="205"/>
      <c r="M113" s="206"/>
      <c r="N113" s="207"/>
      <c r="O113" s="207"/>
      <c r="P113" s="208">
        <f>P114+P122+P130+P149</f>
        <v>0</v>
      </c>
      <c r="Q113" s="207"/>
      <c r="R113" s="208">
        <f>R114+R122+R130+R149</f>
        <v>0.21502500000000002</v>
      </c>
      <c r="S113" s="207"/>
      <c r="T113" s="209">
        <f>T114+T122+T130+T149</f>
        <v>0.47194975000000006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81</v>
      </c>
      <c r="AT113" s="211" t="s">
        <v>71</v>
      </c>
      <c r="AU113" s="211" t="s">
        <v>72</v>
      </c>
      <c r="AY113" s="210" t="s">
        <v>170</v>
      </c>
      <c r="BK113" s="212">
        <f>BK114+BK122+BK130+BK149</f>
        <v>0</v>
      </c>
    </row>
    <row r="114" s="12" customFormat="1" ht="22.8" customHeight="1">
      <c r="A114" s="12"/>
      <c r="B114" s="199"/>
      <c r="C114" s="200"/>
      <c r="D114" s="201" t="s">
        <v>71</v>
      </c>
      <c r="E114" s="213" t="s">
        <v>399</v>
      </c>
      <c r="F114" s="213" t="s">
        <v>400</v>
      </c>
      <c r="G114" s="200"/>
      <c r="H114" s="200"/>
      <c r="I114" s="203"/>
      <c r="J114" s="214">
        <f>BK114</f>
        <v>0</v>
      </c>
      <c r="K114" s="200"/>
      <c r="L114" s="205"/>
      <c r="M114" s="206"/>
      <c r="N114" s="207"/>
      <c r="O114" s="207"/>
      <c r="P114" s="208">
        <f>SUM(P115:P121)</f>
        <v>0</v>
      </c>
      <c r="Q114" s="207"/>
      <c r="R114" s="208">
        <f>SUM(R115:R121)</f>
        <v>0</v>
      </c>
      <c r="S114" s="207"/>
      <c r="T114" s="209">
        <f>SUM(T115:T121)</f>
        <v>0.014999999999999999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81</v>
      </c>
      <c r="AT114" s="211" t="s">
        <v>71</v>
      </c>
      <c r="AU114" s="211" t="s">
        <v>79</v>
      </c>
      <c r="AY114" s="210" t="s">
        <v>170</v>
      </c>
      <c r="BK114" s="212">
        <f>SUM(BK115:BK121)</f>
        <v>0</v>
      </c>
    </row>
    <row r="115" s="2" customFormat="1" ht="24.15" customHeight="1">
      <c r="A115" s="41"/>
      <c r="B115" s="42"/>
      <c r="C115" s="215" t="s">
        <v>209</v>
      </c>
      <c r="D115" s="215" t="s">
        <v>172</v>
      </c>
      <c r="E115" s="216" t="s">
        <v>402</v>
      </c>
      <c r="F115" s="217" t="s">
        <v>403</v>
      </c>
      <c r="G115" s="218" t="s">
        <v>299</v>
      </c>
      <c r="H115" s="219">
        <v>15</v>
      </c>
      <c r="I115" s="220"/>
      <c r="J115" s="221">
        <f>ROUND(I115*H115,2)</f>
        <v>0</v>
      </c>
      <c r="K115" s="217" t="s">
        <v>176</v>
      </c>
      <c r="L115" s="47"/>
      <c r="M115" s="222" t="s">
        <v>19</v>
      </c>
      <c r="N115" s="223" t="s">
        <v>43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0.001</v>
      </c>
      <c r="T115" s="225">
        <f>S115*H115</f>
        <v>0.014999999999999999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188</v>
      </c>
      <c r="AT115" s="226" t="s">
        <v>172</v>
      </c>
      <c r="AU115" s="226" t="s">
        <v>81</v>
      </c>
      <c r="AY115" s="20" t="s">
        <v>170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188</v>
      </c>
      <c r="BM115" s="226" t="s">
        <v>1098</v>
      </c>
    </row>
    <row r="116" s="2" customFormat="1">
      <c r="A116" s="41"/>
      <c r="B116" s="42"/>
      <c r="C116" s="43"/>
      <c r="D116" s="228" t="s">
        <v>179</v>
      </c>
      <c r="E116" s="43"/>
      <c r="F116" s="229" t="s">
        <v>405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179</v>
      </c>
      <c r="AU116" s="20" t="s">
        <v>81</v>
      </c>
    </row>
    <row r="117" s="13" customFormat="1">
      <c r="A117" s="13"/>
      <c r="B117" s="233"/>
      <c r="C117" s="234"/>
      <c r="D117" s="235" t="s">
        <v>181</v>
      </c>
      <c r="E117" s="236" t="s">
        <v>19</v>
      </c>
      <c r="F117" s="237" t="s">
        <v>410</v>
      </c>
      <c r="G117" s="234"/>
      <c r="H117" s="236" t="s">
        <v>19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181</v>
      </c>
      <c r="AU117" s="243" t="s">
        <v>81</v>
      </c>
      <c r="AV117" s="13" t="s">
        <v>79</v>
      </c>
      <c r="AW117" s="13" t="s">
        <v>33</v>
      </c>
      <c r="AX117" s="13" t="s">
        <v>72</v>
      </c>
      <c r="AY117" s="243" t="s">
        <v>170</v>
      </c>
    </row>
    <row r="118" s="13" customFormat="1">
      <c r="A118" s="13"/>
      <c r="B118" s="233"/>
      <c r="C118" s="234"/>
      <c r="D118" s="235" t="s">
        <v>181</v>
      </c>
      <c r="E118" s="236" t="s">
        <v>19</v>
      </c>
      <c r="F118" s="237" t="s">
        <v>1099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181</v>
      </c>
      <c r="AU118" s="243" t="s">
        <v>81</v>
      </c>
      <c r="AV118" s="13" t="s">
        <v>79</v>
      </c>
      <c r="AW118" s="13" t="s">
        <v>33</v>
      </c>
      <c r="AX118" s="13" t="s">
        <v>72</v>
      </c>
      <c r="AY118" s="243" t="s">
        <v>170</v>
      </c>
    </row>
    <row r="119" s="13" customFormat="1">
      <c r="A119" s="13"/>
      <c r="B119" s="233"/>
      <c r="C119" s="234"/>
      <c r="D119" s="235" t="s">
        <v>181</v>
      </c>
      <c r="E119" s="236" t="s">
        <v>19</v>
      </c>
      <c r="F119" s="237" t="s">
        <v>407</v>
      </c>
      <c r="G119" s="234"/>
      <c r="H119" s="236" t="s">
        <v>19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181</v>
      </c>
      <c r="AU119" s="243" t="s">
        <v>81</v>
      </c>
      <c r="AV119" s="13" t="s">
        <v>79</v>
      </c>
      <c r="AW119" s="13" t="s">
        <v>33</v>
      </c>
      <c r="AX119" s="13" t="s">
        <v>72</v>
      </c>
      <c r="AY119" s="243" t="s">
        <v>170</v>
      </c>
    </row>
    <row r="120" s="14" customFormat="1">
      <c r="A120" s="14"/>
      <c r="B120" s="244"/>
      <c r="C120" s="245"/>
      <c r="D120" s="235" t="s">
        <v>181</v>
      </c>
      <c r="E120" s="246" t="s">
        <v>19</v>
      </c>
      <c r="F120" s="247" t="s">
        <v>285</v>
      </c>
      <c r="G120" s="245"/>
      <c r="H120" s="248">
        <v>15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181</v>
      </c>
      <c r="AU120" s="254" t="s">
        <v>81</v>
      </c>
      <c r="AV120" s="14" t="s">
        <v>81</v>
      </c>
      <c r="AW120" s="14" t="s">
        <v>33</v>
      </c>
      <c r="AX120" s="14" t="s">
        <v>72</v>
      </c>
      <c r="AY120" s="254" t="s">
        <v>170</v>
      </c>
    </row>
    <row r="121" s="15" customFormat="1">
      <c r="A121" s="15"/>
      <c r="B121" s="255"/>
      <c r="C121" s="256"/>
      <c r="D121" s="235" t="s">
        <v>181</v>
      </c>
      <c r="E121" s="257" t="s">
        <v>19</v>
      </c>
      <c r="F121" s="258" t="s">
        <v>187</v>
      </c>
      <c r="G121" s="256"/>
      <c r="H121" s="259">
        <v>15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181</v>
      </c>
      <c r="AU121" s="265" t="s">
        <v>81</v>
      </c>
      <c r="AV121" s="15" t="s">
        <v>177</v>
      </c>
      <c r="AW121" s="15" t="s">
        <v>33</v>
      </c>
      <c r="AX121" s="15" t="s">
        <v>79</v>
      </c>
      <c r="AY121" s="265" t="s">
        <v>170</v>
      </c>
    </row>
    <row r="122" s="12" customFormat="1" ht="22.8" customHeight="1">
      <c r="A122" s="12"/>
      <c r="B122" s="199"/>
      <c r="C122" s="200"/>
      <c r="D122" s="201" t="s">
        <v>71</v>
      </c>
      <c r="E122" s="213" t="s">
        <v>411</v>
      </c>
      <c r="F122" s="213" t="s">
        <v>412</v>
      </c>
      <c r="G122" s="200"/>
      <c r="H122" s="200"/>
      <c r="I122" s="203"/>
      <c r="J122" s="214">
        <f>BK122</f>
        <v>0</v>
      </c>
      <c r="K122" s="200"/>
      <c r="L122" s="205"/>
      <c r="M122" s="206"/>
      <c r="N122" s="207"/>
      <c r="O122" s="207"/>
      <c r="P122" s="208">
        <f>SUM(P123:P129)</f>
        <v>0</v>
      </c>
      <c r="Q122" s="207"/>
      <c r="R122" s="208">
        <f>SUM(R123:R129)</f>
        <v>0</v>
      </c>
      <c r="S122" s="207"/>
      <c r="T122" s="209">
        <f>SUM(T123:T129)</f>
        <v>0.00040000000000000002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81</v>
      </c>
      <c r="AT122" s="211" t="s">
        <v>71</v>
      </c>
      <c r="AU122" s="211" t="s">
        <v>79</v>
      </c>
      <c r="AY122" s="210" t="s">
        <v>170</v>
      </c>
      <c r="BK122" s="212">
        <f>SUM(BK123:BK129)</f>
        <v>0</v>
      </c>
    </row>
    <row r="123" s="2" customFormat="1" ht="16.5" customHeight="1">
      <c r="A123" s="41"/>
      <c r="B123" s="42"/>
      <c r="C123" s="215" t="s">
        <v>216</v>
      </c>
      <c r="D123" s="215" t="s">
        <v>172</v>
      </c>
      <c r="E123" s="216" t="s">
        <v>414</v>
      </c>
      <c r="F123" s="217" t="s">
        <v>347</v>
      </c>
      <c r="G123" s="218" t="s">
        <v>299</v>
      </c>
      <c r="H123" s="219">
        <v>2</v>
      </c>
      <c r="I123" s="220"/>
      <c r="J123" s="221">
        <f>ROUND(I123*H123,2)</f>
        <v>0</v>
      </c>
      <c r="K123" s="217" t="s">
        <v>176</v>
      </c>
      <c r="L123" s="47"/>
      <c r="M123" s="222" t="s">
        <v>19</v>
      </c>
      <c r="N123" s="223" t="s">
        <v>43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0.00020000000000000001</v>
      </c>
      <c r="T123" s="225">
        <f>S123*H123</f>
        <v>0.00040000000000000002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188</v>
      </c>
      <c r="AT123" s="226" t="s">
        <v>172</v>
      </c>
      <c r="AU123" s="226" t="s">
        <v>81</v>
      </c>
      <c r="AY123" s="20" t="s">
        <v>170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188</v>
      </c>
      <c r="BM123" s="226" t="s">
        <v>1100</v>
      </c>
    </row>
    <row r="124" s="2" customFormat="1">
      <c r="A124" s="41"/>
      <c r="B124" s="42"/>
      <c r="C124" s="43"/>
      <c r="D124" s="228" t="s">
        <v>179</v>
      </c>
      <c r="E124" s="43"/>
      <c r="F124" s="229" t="s">
        <v>416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179</v>
      </c>
      <c r="AU124" s="20" t="s">
        <v>81</v>
      </c>
    </row>
    <row r="125" s="13" customFormat="1">
      <c r="A125" s="13"/>
      <c r="B125" s="233"/>
      <c r="C125" s="234"/>
      <c r="D125" s="235" t="s">
        <v>181</v>
      </c>
      <c r="E125" s="236" t="s">
        <v>19</v>
      </c>
      <c r="F125" s="237" t="s">
        <v>419</v>
      </c>
      <c r="G125" s="234"/>
      <c r="H125" s="236" t="s">
        <v>19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181</v>
      </c>
      <c r="AU125" s="243" t="s">
        <v>81</v>
      </c>
      <c r="AV125" s="13" t="s">
        <v>79</v>
      </c>
      <c r="AW125" s="13" t="s">
        <v>33</v>
      </c>
      <c r="AX125" s="13" t="s">
        <v>72</v>
      </c>
      <c r="AY125" s="243" t="s">
        <v>170</v>
      </c>
    </row>
    <row r="126" s="13" customFormat="1">
      <c r="A126" s="13"/>
      <c r="B126" s="233"/>
      <c r="C126" s="234"/>
      <c r="D126" s="235" t="s">
        <v>181</v>
      </c>
      <c r="E126" s="236" t="s">
        <v>19</v>
      </c>
      <c r="F126" s="237" t="s">
        <v>1099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181</v>
      </c>
      <c r="AU126" s="243" t="s">
        <v>81</v>
      </c>
      <c r="AV126" s="13" t="s">
        <v>79</v>
      </c>
      <c r="AW126" s="13" t="s">
        <v>33</v>
      </c>
      <c r="AX126" s="13" t="s">
        <v>72</v>
      </c>
      <c r="AY126" s="243" t="s">
        <v>170</v>
      </c>
    </row>
    <row r="127" s="13" customFormat="1">
      <c r="A127" s="13"/>
      <c r="B127" s="233"/>
      <c r="C127" s="234"/>
      <c r="D127" s="235" t="s">
        <v>181</v>
      </c>
      <c r="E127" s="236" t="s">
        <v>19</v>
      </c>
      <c r="F127" s="237" t="s">
        <v>418</v>
      </c>
      <c r="G127" s="234"/>
      <c r="H127" s="236" t="s">
        <v>19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181</v>
      </c>
      <c r="AU127" s="243" t="s">
        <v>81</v>
      </c>
      <c r="AV127" s="13" t="s">
        <v>79</v>
      </c>
      <c r="AW127" s="13" t="s">
        <v>33</v>
      </c>
      <c r="AX127" s="13" t="s">
        <v>72</v>
      </c>
      <c r="AY127" s="243" t="s">
        <v>170</v>
      </c>
    </row>
    <row r="128" s="14" customFormat="1">
      <c r="A128" s="14"/>
      <c r="B128" s="244"/>
      <c r="C128" s="245"/>
      <c r="D128" s="235" t="s">
        <v>181</v>
      </c>
      <c r="E128" s="246" t="s">
        <v>19</v>
      </c>
      <c r="F128" s="247" t="s">
        <v>81</v>
      </c>
      <c r="G128" s="245"/>
      <c r="H128" s="248">
        <v>2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181</v>
      </c>
      <c r="AU128" s="254" t="s">
        <v>81</v>
      </c>
      <c r="AV128" s="14" t="s">
        <v>81</v>
      </c>
      <c r="AW128" s="14" t="s">
        <v>33</v>
      </c>
      <c r="AX128" s="14" t="s">
        <v>72</v>
      </c>
      <c r="AY128" s="254" t="s">
        <v>170</v>
      </c>
    </row>
    <row r="129" s="15" customFormat="1">
      <c r="A129" s="15"/>
      <c r="B129" s="255"/>
      <c r="C129" s="256"/>
      <c r="D129" s="235" t="s">
        <v>181</v>
      </c>
      <c r="E129" s="257" t="s">
        <v>19</v>
      </c>
      <c r="F129" s="258" t="s">
        <v>187</v>
      </c>
      <c r="G129" s="256"/>
      <c r="H129" s="259">
        <v>2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181</v>
      </c>
      <c r="AU129" s="265" t="s">
        <v>81</v>
      </c>
      <c r="AV129" s="15" t="s">
        <v>177</v>
      </c>
      <c r="AW129" s="15" t="s">
        <v>33</v>
      </c>
      <c r="AX129" s="15" t="s">
        <v>79</v>
      </c>
      <c r="AY129" s="265" t="s">
        <v>170</v>
      </c>
    </row>
    <row r="130" s="12" customFormat="1" ht="22.8" customHeight="1">
      <c r="A130" s="12"/>
      <c r="B130" s="199"/>
      <c r="C130" s="200"/>
      <c r="D130" s="201" t="s">
        <v>71</v>
      </c>
      <c r="E130" s="213" t="s">
        <v>420</v>
      </c>
      <c r="F130" s="213" t="s">
        <v>421</v>
      </c>
      <c r="G130" s="200"/>
      <c r="H130" s="200"/>
      <c r="I130" s="203"/>
      <c r="J130" s="214">
        <f>BK130</f>
        <v>0</v>
      </c>
      <c r="K130" s="200"/>
      <c r="L130" s="205"/>
      <c r="M130" s="206"/>
      <c r="N130" s="207"/>
      <c r="O130" s="207"/>
      <c r="P130" s="208">
        <f>SUM(P131:P148)</f>
        <v>0</v>
      </c>
      <c r="Q130" s="207"/>
      <c r="R130" s="208">
        <f>SUM(R131:R148)</f>
        <v>0</v>
      </c>
      <c r="S130" s="207"/>
      <c r="T130" s="209">
        <f>SUM(T131:T148)</f>
        <v>0.38989200000000002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81</v>
      </c>
      <c r="AT130" s="211" t="s">
        <v>71</v>
      </c>
      <c r="AU130" s="211" t="s">
        <v>79</v>
      </c>
      <c r="AY130" s="210" t="s">
        <v>170</v>
      </c>
      <c r="BK130" s="212">
        <f>SUM(BK131:BK148)</f>
        <v>0</v>
      </c>
    </row>
    <row r="131" s="2" customFormat="1" ht="24.15" customHeight="1">
      <c r="A131" s="41"/>
      <c r="B131" s="42"/>
      <c r="C131" s="215" t="s">
        <v>223</v>
      </c>
      <c r="D131" s="215" t="s">
        <v>172</v>
      </c>
      <c r="E131" s="216" t="s">
        <v>1101</v>
      </c>
      <c r="F131" s="217" t="s">
        <v>1102</v>
      </c>
      <c r="G131" s="218" t="s">
        <v>233</v>
      </c>
      <c r="H131" s="219">
        <v>12.1</v>
      </c>
      <c r="I131" s="220"/>
      <c r="J131" s="221">
        <f>ROUND(I131*H131,2)</f>
        <v>0</v>
      </c>
      <c r="K131" s="217" t="s">
        <v>176</v>
      </c>
      <c r="L131" s="47"/>
      <c r="M131" s="222" t="s">
        <v>19</v>
      </c>
      <c r="N131" s="223" t="s">
        <v>43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0.00132</v>
      </c>
      <c r="T131" s="225">
        <f>S131*H131</f>
        <v>0.015972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188</v>
      </c>
      <c r="AT131" s="226" t="s">
        <v>172</v>
      </c>
      <c r="AU131" s="226" t="s">
        <v>81</v>
      </c>
      <c r="AY131" s="20" t="s">
        <v>170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188</v>
      </c>
      <c r="BM131" s="226" t="s">
        <v>1103</v>
      </c>
    </row>
    <row r="132" s="2" customFormat="1">
      <c r="A132" s="41"/>
      <c r="B132" s="42"/>
      <c r="C132" s="43"/>
      <c r="D132" s="228" t="s">
        <v>179</v>
      </c>
      <c r="E132" s="43"/>
      <c r="F132" s="229" t="s">
        <v>1104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179</v>
      </c>
      <c r="AU132" s="20" t="s">
        <v>81</v>
      </c>
    </row>
    <row r="133" s="13" customFormat="1">
      <c r="A133" s="13"/>
      <c r="B133" s="233"/>
      <c r="C133" s="234"/>
      <c r="D133" s="235" t="s">
        <v>181</v>
      </c>
      <c r="E133" s="236" t="s">
        <v>19</v>
      </c>
      <c r="F133" s="237" t="s">
        <v>417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181</v>
      </c>
      <c r="AU133" s="243" t="s">
        <v>81</v>
      </c>
      <c r="AV133" s="13" t="s">
        <v>79</v>
      </c>
      <c r="AW133" s="13" t="s">
        <v>33</v>
      </c>
      <c r="AX133" s="13" t="s">
        <v>72</v>
      </c>
      <c r="AY133" s="243" t="s">
        <v>170</v>
      </c>
    </row>
    <row r="134" s="13" customFormat="1">
      <c r="A134" s="13"/>
      <c r="B134" s="233"/>
      <c r="C134" s="234"/>
      <c r="D134" s="235" t="s">
        <v>181</v>
      </c>
      <c r="E134" s="236" t="s">
        <v>19</v>
      </c>
      <c r="F134" s="237" t="s">
        <v>1099</v>
      </c>
      <c r="G134" s="234"/>
      <c r="H134" s="236" t="s">
        <v>19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181</v>
      </c>
      <c r="AU134" s="243" t="s">
        <v>81</v>
      </c>
      <c r="AV134" s="13" t="s">
        <v>79</v>
      </c>
      <c r="AW134" s="13" t="s">
        <v>33</v>
      </c>
      <c r="AX134" s="13" t="s">
        <v>72</v>
      </c>
      <c r="AY134" s="243" t="s">
        <v>170</v>
      </c>
    </row>
    <row r="135" s="13" customFormat="1">
      <c r="A135" s="13"/>
      <c r="B135" s="233"/>
      <c r="C135" s="234"/>
      <c r="D135" s="235" t="s">
        <v>181</v>
      </c>
      <c r="E135" s="236" t="s">
        <v>19</v>
      </c>
      <c r="F135" s="237" t="s">
        <v>1105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181</v>
      </c>
      <c r="AU135" s="243" t="s">
        <v>81</v>
      </c>
      <c r="AV135" s="13" t="s">
        <v>79</v>
      </c>
      <c r="AW135" s="13" t="s">
        <v>33</v>
      </c>
      <c r="AX135" s="13" t="s">
        <v>72</v>
      </c>
      <c r="AY135" s="243" t="s">
        <v>170</v>
      </c>
    </row>
    <row r="136" s="14" customFormat="1">
      <c r="A136" s="14"/>
      <c r="B136" s="244"/>
      <c r="C136" s="245"/>
      <c r="D136" s="235" t="s">
        <v>181</v>
      </c>
      <c r="E136" s="246" t="s">
        <v>19</v>
      </c>
      <c r="F136" s="247" t="s">
        <v>1106</v>
      </c>
      <c r="G136" s="245"/>
      <c r="H136" s="248">
        <v>12.1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181</v>
      </c>
      <c r="AU136" s="254" t="s">
        <v>81</v>
      </c>
      <c r="AV136" s="14" t="s">
        <v>81</v>
      </c>
      <c r="AW136" s="14" t="s">
        <v>33</v>
      </c>
      <c r="AX136" s="14" t="s">
        <v>72</v>
      </c>
      <c r="AY136" s="254" t="s">
        <v>170</v>
      </c>
    </row>
    <row r="137" s="15" customFormat="1">
      <c r="A137" s="15"/>
      <c r="B137" s="255"/>
      <c r="C137" s="256"/>
      <c r="D137" s="235" t="s">
        <v>181</v>
      </c>
      <c r="E137" s="257" t="s">
        <v>19</v>
      </c>
      <c r="F137" s="258" t="s">
        <v>187</v>
      </c>
      <c r="G137" s="256"/>
      <c r="H137" s="259">
        <v>12.1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181</v>
      </c>
      <c r="AU137" s="265" t="s">
        <v>81</v>
      </c>
      <c r="AV137" s="15" t="s">
        <v>177</v>
      </c>
      <c r="AW137" s="15" t="s">
        <v>33</v>
      </c>
      <c r="AX137" s="15" t="s">
        <v>79</v>
      </c>
      <c r="AY137" s="265" t="s">
        <v>170</v>
      </c>
    </row>
    <row r="138" s="2" customFormat="1" ht="24.15" customHeight="1">
      <c r="A138" s="41"/>
      <c r="B138" s="42"/>
      <c r="C138" s="215" t="s">
        <v>230</v>
      </c>
      <c r="D138" s="215" t="s">
        <v>172</v>
      </c>
      <c r="E138" s="216" t="s">
        <v>1107</v>
      </c>
      <c r="F138" s="217" t="s">
        <v>1108</v>
      </c>
      <c r="G138" s="218" t="s">
        <v>233</v>
      </c>
      <c r="H138" s="219">
        <v>15.58</v>
      </c>
      <c r="I138" s="220"/>
      <c r="J138" s="221">
        <f>ROUND(I138*H138,2)</f>
        <v>0</v>
      </c>
      <c r="K138" s="217" t="s">
        <v>176</v>
      </c>
      <c r="L138" s="47"/>
      <c r="M138" s="222" t="s">
        <v>19</v>
      </c>
      <c r="N138" s="223" t="s">
        <v>43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0.024</v>
      </c>
      <c r="T138" s="225">
        <f>S138*H138</f>
        <v>0.37392000000000003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188</v>
      </c>
      <c r="AT138" s="226" t="s">
        <v>172</v>
      </c>
      <c r="AU138" s="226" t="s">
        <v>81</v>
      </c>
      <c r="AY138" s="20" t="s">
        <v>170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188</v>
      </c>
      <c r="BM138" s="226" t="s">
        <v>1109</v>
      </c>
    </row>
    <row r="139" s="2" customFormat="1">
      <c r="A139" s="41"/>
      <c r="B139" s="42"/>
      <c r="C139" s="43"/>
      <c r="D139" s="228" t="s">
        <v>179</v>
      </c>
      <c r="E139" s="43"/>
      <c r="F139" s="229" t="s">
        <v>1110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179</v>
      </c>
      <c r="AU139" s="20" t="s">
        <v>81</v>
      </c>
    </row>
    <row r="140" s="13" customFormat="1">
      <c r="A140" s="13"/>
      <c r="B140" s="233"/>
      <c r="C140" s="234"/>
      <c r="D140" s="235" t="s">
        <v>181</v>
      </c>
      <c r="E140" s="236" t="s">
        <v>19</v>
      </c>
      <c r="F140" s="237" t="s">
        <v>462</v>
      </c>
      <c r="G140" s="234"/>
      <c r="H140" s="236" t="s">
        <v>19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181</v>
      </c>
      <c r="AU140" s="243" t="s">
        <v>81</v>
      </c>
      <c r="AV140" s="13" t="s">
        <v>79</v>
      </c>
      <c r="AW140" s="13" t="s">
        <v>33</v>
      </c>
      <c r="AX140" s="13" t="s">
        <v>72</v>
      </c>
      <c r="AY140" s="243" t="s">
        <v>170</v>
      </c>
    </row>
    <row r="141" s="13" customFormat="1">
      <c r="A141" s="13"/>
      <c r="B141" s="233"/>
      <c r="C141" s="234"/>
      <c r="D141" s="235" t="s">
        <v>181</v>
      </c>
      <c r="E141" s="236" t="s">
        <v>19</v>
      </c>
      <c r="F141" s="237" t="s">
        <v>1099</v>
      </c>
      <c r="G141" s="234"/>
      <c r="H141" s="236" t="s">
        <v>19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181</v>
      </c>
      <c r="AU141" s="243" t="s">
        <v>81</v>
      </c>
      <c r="AV141" s="13" t="s">
        <v>79</v>
      </c>
      <c r="AW141" s="13" t="s">
        <v>33</v>
      </c>
      <c r="AX141" s="13" t="s">
        <v>72</v>
      </c>
      <c r="AY141" s="243" t="s">
        <v>170</v>
      </c>
    </row>
    <row r="142" s="13" customFormat="1">
      <c r="A142" s="13"/>
      <c r="B142" s="233"/>
      <c r="C142" s="234"/>
      <c r="D142" s="235" t="s">
        <v>181</v>
      </c>
      <c r="E142" s="236" t="s">
        <v>19</v>
      </c>
      <c r="F142" s="237" t="s">
        <v>1111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181</v>
      </c>
      <c r="AU142" s="243" t="s">
        <v>81</v>
      </c>
      <c r="AV142" s="13" t="s">
        <v>79</v>
      </c>
      <c r="AW142" s="13" t="s">
        <v>33</v>
      </c>
      <c r="AX142" s="13" t="s">
        <v>72</v>
      </c>
      <c r="AY142" s="243" t="s">
        <v>170</v>
      </c>
    </row>
    <row r="143" s="14" customFormat="1">
      <c r="A143" s="14"/>
      <c r="B143" s="244"/>
      <c r="C143" s="245"/>
      <c r="D143" s="235" t="s">
        <v>181</v>
      </c>
      <c r="E143" s="246" t="s">
        <v>19</v>
      </c>
      <c r="F143" s="247" t="s">
        <v>1106</v>
      </c>
      <c r="G143" s="245"/>
      <c r="H143" s="248">
        <v>12.1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181</v>
      </c>
      <c r="AU143" s="254" t="s">
        <v>81</v>
      </c>
      <c r="AV143" s="14" t="s">
        <v>81</v>
      </c>
      <c r="AW143" s="14" t="s">
        <v>33</v>
      </c>
      <c r="AX143" s="14" t="s">
        <v>72</v>
      </c>
      <c r="AY143" s="254" t="s">
        <v>170</v>
      </c>
    </row>
    <row r="144" s="13" customFormat="1">
      <c r="A144" s="13"/>
      <c r="B144" s="233"/>
      <c r="C144" s="234"/>
      <c r="D144" s="235" t="s">
        <v>181</v>
      </c>
      <c r="E144" s="236" t="s">
        <v>19</v>
      </c>
      <c r="F144" s="237" t="s">
        <v>406</v>
      </c>
      <c r="G144" s="234"/>
      <c r="H144" s="236" t="s">
        <v>19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181</v>
      </c>
      <c r="AU144" s="243" t="s">
        <v>81</v>
      </c>
      <c r="AV144" s="13" t="s">
        <v>79</v>
      </c>
      <c r="AW144" s="13" t="s">
        <v>33</v>
      </c>
      <c r="AX144" s="13" t="s">
        <v>72</v>
      </c>
      <c r="AY144" s="243" t="s">
        <v>170</v>
      </c>
    </row>
    <row r="145" s="13" customFormat="1">
      <c r="A145" s="13"/>
      <c r="B145" s="233"/>
      <c r="C145" s="234"/>
      <c r="D145" s="235" t="s">
        <v>181</v>
      </c>
      <c r="E145" s="236" t="s">
        <v>19</v>
      </c>
      <c r="F145" s="237" t="s">
        <v>1099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181</v>
      </c>
      <c r="AU145" s="243" t="s">
        <v>81</v>
      </c>
      <c r="AV145" s="13" t="s">
        <v>79</v>
      </c>
      <c r="AW145" s="13" t="s">
        <v>33</v>
      </c>
      <c r="AX145" s="13" t="s">
        <v>72</v>
      </c>
      <c r="AY145" s="243" t="s">
        <v>170</v>
      </c>
    </row>
    <row r="146" s="13" customFormat="1">
      <c r="A146" s="13"/>
      <c r="B146" s="233"/>
      <c r="C146" s="234"/>
      <c r="D146" s="235" t="s">
        <v>181</v>
      </c>
      <c r="E146" s="236" t="s">
        <v>19</v>
      </c>
      <c r="F146" s="237" t="s">
        <v>1112</v>
      </c>
      <c r="G146" s="234"/>
      <c r="H146" s="236" t="s">
        <v>19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181</v>
      </c>
      <c r="AU146" s="243" t="s">
        <v>81</v>
      </c>
      <c r="AV146" s="13" t="s">
        <v>79</v>
      </c>
      <c r="AW146" s="13" t="s">
        <v>33</v>
      </c>
      <c r="AX146" s="13" t="s">
        <v>72</v>
      </c>
      <c r="AY146" s="243" t="s">
        <v>170</v>
      </c>
    </row>
    <row r="147" s="14" customFormat="1">
      <c r="A147" s="14"/>
      <c r="B147" s="244"/>
      <c r="C147" s="245"/>
      <c r="D147" s="235" t="s">
        <v>181</v>
      </c>
      <c r="E147" s="246" t="s">
        <v>19</v>
      </c>
      <c r="F147" s="247" t="s">
        <v>1113</v>
      </c>
      <c r="G147" s="245"/>
      <c r="H147" s="248">
        <v>3.48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181</v>
      </c>
      <c r="AU147" s="254" t="s">
        <v>81</v>
      </c>
      <c r="AV147" s="14" t="s">
        <v>81</v>
      </c>
      <c r="AW147" s="14" t="s">
        <v>33</v>
      </c>
      <c r="AX147" s="14" t="s">
        <v>72</v>
      </c>
      <c r="AY147" s="254" t="s">
        <v>170</v>
      </c>
    </row>
    <row r="148" s="15" customFormat="1">
      <c r="A148" s="15"/>
      <c r="B148" s="255"/>
      <c r="C148" s="256"/>
      <c r="D148" s="235" t="s">
        <v>181</v>
      </c>
      <c r="E148" s="257" t="s">
        <v>19</v>
      </c>
      <c r="F148" s="258" t="s">
        <v>187</v>
      </c>
      <c r="G148" s="256"/>
      <c r="H148" s="259">
        <v>15.58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5" t="s">
        <v>181</v>
      </c>
      <c r="AU148" s="265" t="s">
        <v>81</v>
      </c>
      <c r="AV148" s="15" t="s">
        <v>177</v>
      </c>
      <c r="AW148" s="15" t="s">
        <v>33</v>
      </c>
      <c r="AX148" s="15" t="s">
        <v>79</v>
      </c>
      <c r="AY148" s="265" t="s">
        <v>170</v>
      </c>
    </row>
    <row r="149" s="12" customFormat="1" ht="22.8" customHeight="1">
      <c r="A149" s="12"/>
      <c r="B149" s="199"/>
      <c r="C149" s="200"/>
      <c r="D149" s="201" t="s">
        <v>71</v>
      </c>
      <c r="E149" s="213" t="s">
        <v>497</v>
      </c>
      <c r="F149" s="213" t="s">
        <v>498</v>
      </c>
      <c r="G149" s="200"/>
      <c r="H149" s="200"/>
      <c r="I149" s="203"/>
      <c r="J149" s="214">
        <f>BK149</f>
        <v>0</v>
      </c>
      <c r="K149" s="200"/>
      <c r="L149" s="205"/>
      <c r="M149" s="206"/>
      <c r="N149" s="207"/>
      <c r="O149" s="207"/>
      <c r="P149" s="208">
        <f>SUM(P150:P173)</f>
        <v>0</v>
      </c>
      <c r="Q149" s="207"/>
      <c r="R149" s="208">
        <f>SUM(R150:R173)</f>
        <v>0.21502500000000002</v>
      </c>
      <c r="S149" s="207"/>
      <c r="T149" s="209">
        <f>SUM(T150:T173)</f>
        <v>0.066657750000000002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0" t="s">
        <v>81</v>
      </c>
      <c r="AT149" s="211" t="s">
        <v>71</v>
      </c>
      <c r="AU149" s="211" t="s">
        <v>79</v>
      </c>
      <c r="AY149" s="210" t="s">
        <v>170</v>
      </c>
      <c r="BK149" s="212">
        <f>SUM(BK150:BK173)</f>
        <v>0</v>
      </c>
    </row>
    <row r="150" s="2" customFormat="1" ht="16.5" customHeight="1">
      <c r="A150" s="41"/>
      <c r="B150" s="42"/>
      <c r="C150" s="215" t="s">
        <v>242</v>
      </c>
      <c r="D150" s="215" t="s">
        <v>172</v>
      </c>
      <c r="E150" s="216" t="s">
        <v>500</v>
      </c>
      <c r="F150" s="217" t="s">
        <v>337</v>
      </c>
      <c r="G150" s="218" t="s">
        <v>233</v>
      </c>
      <c r="H150" s="219">
        <v>215.02500000000001</v>
      </c>
      <c r="I150" s="220"/>
      <c r="J150" s="221">
        <f>ROUND(I150*H150,2)</f>
        <v>0</v>
      </c>
      <c r="K150" s="217" t="s">
        <v>176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0.001</v>
      </c>
      <c r="R150" s="224">
        <f>Q150*H150</f>
        <v>0.21502500000000002</v>
      </c>
      <c r="S150" s="224">
        <v>0.00031</v>
      </c>
      <c r="T150" s="225">
        <f>S150*H150</f>
        <v>0.066657750000000002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188</v>
      </c>
      <c r="AT150" s="226" t="s">
        <v>172</v>
      </c>
      <c r="AU150" s="226" t="s">
        <v>81</v>
      </c>
      <c r="AY150" s="20" t="s">
        <v>170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188</v>
      </c>
      <c r="BM150" s="226" t="s">
        <v>1114</v>
      </c>
    </row>
    <row r="151" s="2" customFormat="1">
      <c r="A151" s="41"/>
      <c r="B151" s="42"/>
      <c r="C151" s="43"/>
      <c r="D151" s="228" t="s">
        <v>179</v>
      </c>
      <c r="E151" s="43"/>
      <c r="F151" s="229" t="s">
        <v>502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179</v>
      </c>
      <c r="AU151" s="20" t="s">
        <v>81</v>
      </c>
    </row>
    <row r="152" s="13" customFormat="1">
      <c r="A152" s="13"/>
      <c r="B152" s="233"/>
      <c r="C152" s="234"/>
      <c r="D152" s="235" t="s">
        <v>181</v>
      </c>
      <c r="E152" s="236" t="s">
        <v>19</v>
      </c>
      <c r="F152" s="237" t="s">
        <v>302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181</v>
      </c>
      <c r="AU152" s="243" t="s">
        <v>81</v>
      </c>
      <c r="AV152" s="13" t="s">
        <v>79</v>
      </c>
      <c r="AW152" s="13" t="s">
        <v>33</v>
      </c>
      <c r="AX152" s="13" t="s">
        <v>72</v>
      </c>
      <c r="AY152" s="243" t="s">
        <v>170</v>
      </c>
    </row>
    <row r="153" s="13" customFormat="1">
      <c r="A153" s="13"/>
      <c r="B153" s="233"/>
      <c r="C153" s="234"/>
      <c r="D153" s="235" t="s">
        <v>181</v>
      </c>
      <c r="E153" s="236" t="s">
        <v>19</v>
      </c>
      <c r="F153" s="237" t="s">
        <v>1099</v>
      </c>
      <c r="G153" s="234"/>
      <c r="H153" s="236" t="s">
        <v>19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181</v>
      </c>
      <c r="AU153" s="243" t="s">
        <v>81</v>
      </c>
      <c r="AV153" s="13" t="s">
        <v>79</v>
      </c>
      <c r="AW153" s="13" t="s">
        <v>33</v>
      </c>
      <c r="AX153" s="13" t="s">
        <v>72</v>
      </c>
      <c r="AY153" s="243" t="s">
        <v>170</v>
      </c>
    </row>
    <row r="154" s="13" customFormat="1">
      <c r="A154" s="13"/>
      <c r="B154" s="233"/>
      <c r="C154" s="234"/>
      <c r="D154" s="235" t="s">
        <v>181</v>
      </c>
      <c r="E154" s="236" t="s">
        <v>19</v>
      </c>
      <c r="F154" s="237" t="s">
        <v>1115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181</v>
      </c>
      <c r="AU154" s="243" t="s">
        <v>81</v>
      </c>
      <c r="AV154" s="13" t="s">
        <v>79</v>
      </c>
      <c r="AW154" s="13" t="s">
        <v>33</v>
      </c>
      <c r="AX154" s="13" t="s">
        <v>72</v>
      </c>
      <c r="AY154" s="243" t="s">
        <v>170</v>
      </c>
    </row>
    <row r="155" s="14" customFormat="1">
      <c r="A155" s="14"/>
      <c r="B155" s="244"/>
      <c r="C155" s="245"/>
      <c r="D155" s="235" t="s">
        <v>181</v>
      </c>
      <c r="E155" s="246" t="s">
        <v>19</v>
      </c>
      <c r="F155" s="247" t="s">
        <v>1116</v>
      </c>
      <c r="G155" s="245"/>
      <c r="H155" s="248">
        <v>113.325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181</v>
      </c>
      <c r="AU155" s="254" t="s">
        <v>81</v>
      </c>
      <c r="AV155" s="14" t="s">
        <v>81</v>
      </c>
      <c r="AW155" s="14" t="s">
        <v>33</v>
      </c>
      <c r="AX155" s="14" t="s">
        <v>72</v>
      </c>
      <c r="AY155" s="254" t="s">
        <v>170</v>
      </c>
    </row>
    <row r="156" s="13" customFormat="1">
      <c r="A156" s="13"/>
      <c r="B156" s="233"/>
      <c r="C156" s="234"/>
      <c r="D156" s="235" t="s">
        <v>181</v>
      </c>
      <c r="E156" s="236" t="s">
        <v>19</v>
      </c>
      <c r="F156" s="237" t="s">
        <v>1117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181</v>
      </c>
      <c r="AU156" s="243" t="s">
        <v>81</v>
      </c>
      <c r="AV156" s="13" t="s">
        <v>79</v>
      </c>
      <c r="AW156" s="13" t="s">
        <v>33</v>
      </c>
      <c r="AX156" s="13" t="s">
        <v>72</v>
      </c>
      <c r="AY156" s="243" t="s">
        <v>170</v>
      </c>
    </row>
    <row r="157" s="13" customFormat="1">
      <c r="A157" s="13"/>
      <c r="B157" s="233"/>
      <c r="C157" s="234"/>
      <c r="D157" s="235" t="s">
        <v>181</v>
      </c>
      <c r="E157" s="236" t="s">
        <v>19</v>
      </c>
      <c r="F157" s="237" t="s">
        <v>503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181</v>
      </c>
      <c r="AU157" s="243" t="s">
        <v>81</v>
      </c>
      <c r="AV157" s="13" t="s">
        <v>79</v>
      </c>
      <c r="AW157" s="13" t="s">
        <v>33</v>
      </c>
      <c r="AX157" s="13" t="s">
        <v>72</v>
      </c>
      <c r="AY157" s="243" t="s">
        <v>170</v>
      </c>
    </row>
    <row r="158" s="13" customFormat="1">
      <c r="A158" s="13"/>
      <c r="B158" s="233"/>
      <c r="C158" s="234"/>
      <c r="D158" s="235" t="s">
        <v>181</v>
      </c>
      <c r="E158" s="236" t="s">
        <v>19</v>
      </c>
      <c r="F158" s="237" t="s">
        <v>1099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181</v>
      </c>
      <c r="AU158" s="243" t="s">
        <v>81</v>
      </c>
      <c r="AV158" s="13" t="s">
        <v>79</v>
      </c>
      <c r="AW158" s="13" t="s">
        <v>33</v>
      </c>
      <c r="AX158" s="13" t="s">
        <v>72</v>
      </c>
      <c r="AY158" s="243" t="s">
        <v>170</v>
      </c>
    </row>
    <row r="159" s="13" customFormat="1">
      <c r="A159" s="13"/>
      <c r="B159" s="233"/>
      <c r="C159" s="234"/>
      <c r="D159" s="235" t="s">
        <v>181</v>
      </c>
      <c r="E159" s="236" t="s">
        <v>19</v>
      </c>
      <c r="F159" s="237" t="s">
        <v>1118</v>
      </c>
      <c r="G159" s="234"/>
      <c r="H159" s="236" t="s">
        <v>19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181</v>
      </c>
      <c r="AU159" s="243" t="s">
        <v>81</v>
      </c>
      <c r="AV159" s="13" t="s">
        <v>79</v>
      </c>
      <c r="AW159" s="13" t="s">
        <v>33</v>
      </c>
      <c r="AX159" s="13" t="s">
        <v>72</v>
      </c>
      <c r="AY159" s="243" t="s">
        <v>170</v>
      </c>
    </row>
    <row r="160" s="14" customFormat="1">
      <c r="A160" s="14"/>
      <c r="B160" s="244"/>
      <c r="C160" s="245"/>
      <c r="D160" s="235" t="s">
        <v>181</v>
      </c>
      <c r="E160" s="246" t="s">
        <v>19</v>
      </c>
      <c r="F160" s="247" t="s">
        <v>1119</v>
      </c>
      <c r="G160" s="245"/>
      <c r="H160" s="248">
        <v>101.7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181</v>
      </c>
      <c r="AU160" s="254" t="s">
        <v>81</v>
      </c>
      <c r="AV160" s="14" t="s">
        <v>81</v>
      </c>
      <c r="AW160" s="14" t="s">
        <v>33</v>
      </c>
      <c r="AX160" s="14" t="s">
        <v>72</v>
      </c>
      <c r="AY160" s="254" t="s">
        <v>170</v>
      </c>
    </row>
    <row r="161" s="15" customFormat="1">
      <c r="A161" s="15"/>
      <c r="B161" s="255"/>
      <c r="C161" s="256"/>
      <c r="D161" s="235" t="s">
        <v>181</v>
      </c>
      <c r="E161" s="257" t="s">
        <v>19</v>
      </c>
      <c r="F161" s="258" t="s">
        <v>187</v>
      </c>
      <c r="G161" s="256"/>
      <c r="H161" s="259">
        <v>215.02500000000001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5" t="s">
        <v>181</v>
      </c>
      <c r="AU161" s="265" t="s">
        <v>81</v>
      </c>
      <c r="AV161" s="15" t="s">
        <v>177</v>
      </c>
      <c r="AW161" s="15" t="s">
        <v>33</v>
      </c>
      <c r="AX161" s="15" t="s">
        <v>79</v>
      </c>
      <c r="AY161" s="265" t="s">
        <v>170</v>
      </c>
    </row>
    <row r="162" s="2" customFormat="1" ht="16.5" customHeight="1">
      <c r="A162" s="41"/>
      <c r="B162" s="42"/>
      <c r="C162" s="215" t="s">
        <v>252</v>
      </c>
      <c r="D162" s="215" t="s">
        <v>172</v>
      </c>
      <c r="E162" s="216" t="s">
        <v>519</v>
      </c>
      <c r="F162" s="217" t="s">
        <v>520</v>
      </c>
      <c r="G162" s="218" t="s">
        <v>233</v>
      </c>
      <c r="H162" s="219">
        <v>215.02500000000001</v>
      </c>
      <c r="I162" s="220"/>
      <c r="J162" s="221">
        <f>ROUND(I162*H162,2)</f>
        <v>0</v>
      </c>
      <c r="K162" s="217" t="s">
        <v>176</v>
      </c>
      <c r="L162" s="47"/>
      <c r="M162" s="222" t="s">
        <v>19</v>
      </c>
      <c r="N162" s="223" t="s">
        <v>43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188</v>
      </c>
      <c r="AT162" s="226" t="s">
        <v>172</v>
      </c>
      <c r="AU162" s="226" t="s">
        <v>81</v>
      </c>
      <c r="AY162" s="20" t="s">
        <v>170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79</v>
      </c>
      <c r="BK162" s="227">
        <f>ROUND(I162*H162,2)</f>
        <v>0</v>
      </c>
      <c r="BL162" s="20" t="s">
        <v>188</v>
      </c>
      <c r="BM162" s="226" t="s">
        <v>1120</v>
      </c>
    </row>
    <row r="163" s="2" customFormat="1">
      <c r="A163" s="41"/>
      <c r="B163" s="42"/>
      <c r="C163" s="43"/>
      <c r="D163" s="228" t="s">
        <v>179</v>
      </c>
      <c r="E163" s="43"/>
      <c r="F163" s="229" t="s">
        <v>522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179</v>
      </c>
      <c r="AU163" s="20" t="s">
        <v>81</v>
      </c>
    </row>
    <row r="164" s="13" customFormat="1">
      <c r="A164" s="13"/>
      <c r="B164" s="233"/>
      <c r="C164" s="234"/>
      <c r="D164" s="235" t="s">
        <v>181</v>
      </c>
      <c r="E164" s="236" t="s">
        <v>19</v>
      </c>
      <c r="F164" s="237" t="s">
        <v>302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181</v>
      </c>
      <c r="AU164" s="243" t="s">
        <v>81</v>
      </c>
      <c r="AV164" s="13" t="s">
        <v>79</v>
      </c>
      <c r="AW164" s="13" t="s">
        <v>33</v>
      </c>
      <c r="AX164" s="13" t="s">
        <v>72</v>
      </c>
      <c r="AY164" s="243" t="s">
        <v>170</v>
      </c>
    </row>
    <row r="165" s="13" customFormat="1">
      <c r="A165" s="13"/>
      <c r="B165" s="233"/>
      <c r="C165" s="234"/>
      <c r="D165" s="235" t="s">
        <v>181</v>
      </c>
      <c r="E165" s="236" t="s">
        <v>19</v>
      </c>
      <c r="F165" s="237" t="s">
        <v>1099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181</v>
      </c>
      <c r="AU165" s="243" t="s">
        <v>81</v>
      </c>
      <c r="AV165" s="13" t="s">
        <v>79</v>
      </c>
      <c r="AW165" s="13" t="s">
        <v>33</v>
      </c>
      <c r="AX165" s="13" t="s">
        <v>72</v>
      </c>
      <c r="AY165" s="243" t="s">
        <v>170</v>
      </c>
    </row>
    <row r="166" s="13" customFormat="1">
      <c r="A166" s="13"/>
      <c r="B166" s="233"/>
      <c r="C166" s="234"/>
      <c r="D166" s="235" t="s">
        <v>181</v>
      </c>
      <c r="E166" s="236" t="s">
        <v>19</v>
      </c>
      <c r="F166" s="237" t="s">
        <v>1115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181</v>
      </c>
      <c r="AU166" s="243" t="s">
        <v>81</v>
      </c>
      <c r="AV166" s="13" t="s">
        <v>79</v>
      </c>
      <c r="AW166" s="13" t="s">
        <v>33</v>
      </c>
      <c r="AX166" s="13" t="s">
        <v>72</v>
      </c>
      <c r="AY166" s="243" t="s">
        <v>170</v>
      </c>
    </row>
    <row r="167" s="14" customFormat="1">
      <c r="A167" s="14"/>
      <c r="B167" s="244"/>
      <c r="C167" s="245"/>
      <c r="D167" s="235" t="s">
        <v>181</v>
      </c>
      <c r="E167" s="246" t="s">
        <v>19</v>
      </c>
      <c r="F167" s="247" t="s">
        <v>1116</v>
      </c>
      <c r="G167" s="245"/>
      <c r="H167" s="248">
        <v>113.325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181</v>
      </c>
      <c r="AU167" s="254" t="s">
        <v>81</v>
      </c>
      <c r="AV167" s="14" t="s">
        <v>81</v>
      </c>
      <c r="AW167" s="14" t="s">
        <v>33</v>
      </c>
      <c r="AX167" s="14" t="s">
        <v>72</v>
      </c>
      <c r="AY167" s="254" t="s">
        <v>170</v>
      </c>
    </row>
    <row r="168" s="13" customFormat="1">
      <c r="A168" s="13"/>
      <c r="B168" s="233"/>
      <c r="C168" s="234"/>
      <c r="D168" s="235" t="s">
        <v>181</v>
      </c>
      <c r="E168" s="236" t="s">
        <v>19</v>
      </c>
      <c r="F168" s="237" t="s">
        <v>1117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181</v>
      </c>
      <c r="AU168" s="243" t="s">
        <v>81</v>
      </c>
      <c r="AV168" s="13" t="s">
        <v>79</v>
      </c>
      <c r="AW168" s="13" t="s">
        <v>33</v>
      </c>
      <c r="AX168" s="13" t="s">
        <v>72</v>
      </c>
      <c r="AY168" s="243" t="s">
        <v>170</v>
      </c>
    </row>
    <row r="169" s="13" customFormat="1">
      <c r="A169" s="13"/>
      <c r="B169" s="233"/>
      <c r="C169" s="234"/>
      <c r="D169" s="235" t="s">
        <v>181</v>
      </c>
      <c r="E169" s="236" t="s">
        <v>19</v>
      </c>
      <c r="F169" s="237" t="s">
        <v>503</v>
      </c>
      <c r="G169" s="234"/>
      <c r="H169" s="236" t="s">
        <v>19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181</v>
      </c>
      <c r="AU169" s="243" t="s">
        <v>81</v>
      </c>
      <c r="AV169" s="13" t="s">
        <v>79</v>
      </c>
      <c r="AW169" s="13" t="s">
        <v>33</v>
      </c>
      <c r="AX169" s="13" t="s">
        <v>72</v>
      </c>
      <c r="AY169" s="243" t="s">
        <v>170</v>
      </c>
    </row>
    <row r="170" s="13" customFormat="1">
      <c r="A170" s="13"/>
      <c r="B170" s="233"/>
      <c r="C170" s="234"/>
      <c r="D170" s="235" t="s">
        <v>181</v>
      </c>
      <c r="E170" s="236" t="s">
        <v>19</v>
      </c>
      <c r="F170" s="237" t="s">
        <v>1099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181</v>
      </c>
      <c r="AU170" s="243" t="s">
        <v>81</v>
      </c>
      <c r="AV170" s="13" t="s">
        <v>79</v>
      </c>
      <c r="AW170" s="13" t="s">
        <v>33</v>
      </c>
      <c r="AX170" s="13" t="s">
        <v>72</v>
      </c>
      <c r="AY170" s="243" t="s">
        <v>170</v>
      </c>
    </row>
    <row r="171" s="13" customFormat="1">
      <c r="A171" s="13"/>
      <c r="B171" s="233"/>
      <c r="C171" s="234"/>
      <c r="D171" s="235" t="s">
        <v>181</v>
      </c>
      <c r="E171" s="236" t="s">
        <v>19</v>
      </c>
      <c r="F171" s="237" t="s">
        <v>1118</v>
      </c>
      <c r="G171" s="234"/>
      <c r="H171" s="236" t="s">
        <v>19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181</v>
      </c>
      <c r="AU171" s="243" t="s">
        <v>81</v>
      </c>
      <c r="AV171" s="13" t="s">
        <v>79</v>
      </c>
      <c r="AW171" s="13" t="s">
        <v>33</v>
      </c>
      <c r="AX171" s="13" t="s">
        <v>72</v>
      </c>
      <c r="AY171" s="243" t="s">
        <v>170</v>
      </c>
    </row>
    <row r="172" s="14" customFormat="1">
      <c r="A172" s="14"/>
      <c r="B172" s="244"/>
      <c r="C172" s="245"/>
      <c r="D172" s="235" t="s">
        <v>181</v>
      </c>
      <c r="E172" s="246" t="s">
        <v>19</v>
      </c>
      <c r="F172" s="247" t="s">
        <v>1119</v>
      </c>
      <c r="G172" s="245"/>
      <c r="H172" s="248">
        <v>101.7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181</v>
      </c>
      <c r="AU172" s="254" t="s">
        <v>81</v>
      </c>
      <c r="AV172" s="14" t="s">
        <v>81</v>
      </c>
      <c r="AW172" s="14" t="s">
        <v>33</v>
      </c>
      <c r="AX172" s="14" t="s">
        <v>72</v>
      </c>
      <c r="AY172" s="254" t="s">
        <v>170</v>
      </c>
    </row>
    <row r="173" s="15" customFormat="1">
      <c r="A173" s="15"/>
      <c r="B173" s="255"/>
      <c r="C173" s="256"/>
      <c r="D173" s="235" t="s">
        <v>181</v>
      </c>
      <c r="E173" s="257" t="s">
        <v>19</v>
      </c>
      <c r="F173" s="258" t="s">
        <v>187</v>
      </c>
      <c r="G173" s="256"/>
      <c r="H173" s="259">
        <v>215.02500000000001</v>
      </c>
      <c r="I173" s="260"/>
      <c r="J173" s="256"/>
      <c r="K173" s="256"/>
      <c r="L173" s="261"/>
      <c r="M173" s="277"/>
      <c r="N173" s="278"/>
      <c r="O173" s="278"/>
      <c r="P173" s="278"/>
      <c r="Q173" s="278"/>
      <c r="R173" s="278"/>
      <c r="S173" s="278"/>
      <c r="T173" s="27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181</v>
      </c>
      <c r="AU173" s="265" t="s">
        <v>81</v>
      </c>
      <c r="AV173" s="15" t="s">
        <v>177</v>
      </c>
      <c r="AW173" s="15" t="s">
        <v>33</v>
      </c>
      <c r="AX173" s="15" t="s">
        <v>79</v>
      </c>
      <c r="AY173" s="265" t="s">
        <v>170</v>
      </c>
    </row>
    <row r="174" s="2" customFormat="1" ht="6.96" customHeight="1">
      <c r="A174" s="41"/>
      <c r="B174" s="62"/>
      <c r="C174" s="63"/>
      <c r="D174" s="63"/>
      <c r="E174" s="63"/>
      <c r="F174" s="63"/>
      <c r="G174" s="63"/>
      <c r="H174" s="63"/>
      <c r="I174" s="63"/>
      <c r="J174" s="63"/>
      <c r="K174" s="63"/>
      <c r="L174" s="47"/>
      <c r="M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</row>
  </sheetData>
  <sheetProtection sheet="1" autoFilter="0" formatColumns="0" formatRows="0" objects="1" scenarios="1" spinCount="100000" saltValue="kD4EO2RmwwvAXUlLiMNcT0vMWQcUP29Aw/IsYf01aIgSldgFUxHzZeImmoGp+8nJax5vVYbPFH1OeTrQRF1xkA==" hashValue="N+CjEIAZHKGEUwUisrBQOctJvfV7QLYU3yf8AJNJ6dT3egY1+dSAfNJkb/K7ys2mY3/Ol7TDsH4+pky+46lUTg==" algorithmName="SHA-512" password="CC35"/>
  <autoFilter ref="C91:K1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997013151"/>
    <hyperlink ref="F98" r:id="rId2" display="https://podminky.urs.cz/item/CS_URS_2024_01/997013501"/>
    <hyperlink ref="F100" r:id="rId3" display="https://podminky.urs.cz/item/CS_URS_2024_01/997013509"/>
    <hyperlink ref="F102" r:id="rId4" display="https://podminky.urs.cz/item/CS_URS_2024_01/997013631"/>
    <hyperlink ref="F109" r:id="rId5" display="https://podminky.urs.cz/item/CS_URS_2024_01/997013811"/>
    <hyperlink ref="F116" r:id="rId6" display="https://podminky.urs.cz/item/CS_URS_2024_01/741371845"/>
    <hyperlink ref="F124" r:id="rId7" display="https://podminky.urs.cz/item/CS_URS_2024_01/742210821"/>
    <hyperlink ref="F132" r:id="rId8" display="https://podminky.urs.cz/item/CS_URS_2024_01/762512811"/>
    <hyperlink ref="F139" r:id="rId9" display="https://podminky.urs.cz/item/CS_URS_2024_01/762521812"/>
    <hyperlink ref="F151" r:id="rId10" display="https://podminky.urs.cz/item/CS_URS_2024_01/784121003"/>
    <hyperlink ref="F163" r:id="rId11" display="https://podminky.urs.cz/item/CS_URS_2024_01/7841210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126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RECEPCE, SPOLEČENSKÝ SÁL A DENNÍ MÍSTNOST</v>
      </c>
      <c r="F7" s="145"/>
      <c r="G7" s="145"/>
      <c r="H7" s="145"/>
      <c r="L7" s="23"/>
    </row>
    <row r="8" s="1" customFormat="1" ht="12" customHeight="1">
      <c r="B8" s="23"/>
      <c r="D8" s="145" t="s">
        <v>127</v>
      </c>
      <c r="L8" s="23"/>
    </row>
    <row r="9" s="2" customFormat="1" ht="16.5" customHeight="1">
      <c r="A9" s="41"/>
      <c r="B9" s="47"/>
      <c r="C9" s="41"/>
      <c r="D9" s="41"/>
      <c r="E9" s="146" t="s">
        <v>1085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129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1121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5. 12. 2024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131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ROUND((SUM(BE93:BE255)),  2)</f>
        <v>0</v>
      </c>
      <c r="G35" s="41"/>
      <c r="H35" s="41"/>
      <c r="I35" s="160">
        <v>0.20999999999999999</v>
      </c>
      <c r="J35" s="159">
        <f>ROUND(((SUM(BE93:BE255))*I35),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ROUND((SUM(BF93:BF255)),  2)</f>
        <v>0</v>
      </c>
      <c r="G36" s="41"/>
      <c r="H36" s="41"/>
      <c r="I36" s="160">
        <v>0.12</v>
      </c>
      <c r="J36" s="159">
        <f>ROUND(((SUM(BF93:BF255))*I36),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ROUND((SUM(BG93:BG255)),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ROUND((SUM(BH93:BH255)),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ROUND((SUM(BI93:BI255)),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132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RECEPCE, SPOLEČENSKÝ SÁL A DENNÍ MÍSTNOST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1085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129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2024-058-02-02 - Stavební úpravy - Společenský sál - nové kce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Oblastní muzeum Praha - východ</v>
      </c>
      <c r="G56" s="43"/>
      <c r="H56" s="43"/>
      <c r="I56" s="35" t="s">
        <v>23</v>
      </c>
      <c r="J56" s="75" t="str">
        <f>IF(J14="","",J14)</f>
        <v>5. 12. 2024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Oblastní muzeum,Masarykovo náměstí 97,Brandýs n.L.</v>
      </c>
      <c r="G58" s="43"/>
      <c r="H58" s="43"/>
      <c r="I58" s="35" t="s">
        <v>31</v>
      </c>
      <c r="J58" s="39" t="str">
        <f>E23</f>
        <v>ing. arch. Jiří Sedláček, Kladská 25, Praha 2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Ing. Dana Mlejnková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133</v>
      </c>
      <c r="D61" s="174"/>
      <c r="E61" s="174"/>
      <c r="F61" s="174"/>
      <c r="G61" s="174"/>
      <c r="H61" s="174"/>
      <c r="I61" s="174"/>
      <c r="J61" s="175" t="s">
        <v>134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135</v>
      </c>
    </row>
    <row r="64" s="9" customFormat="1" ht="24.96" customHeight="1">
      <c r="A64" s="9"/>
      <c r="B64" s="177"/>
      <c r="C64" s="178"/>
      <c r="D64" s="179" t="s">
        <v>136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530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140</v>
      </c>
      <c r="E66" s="185"/>
      <c r="F66" s="185"/>
      <c r="G66" s="185"/>
      <c r="H66" s="185"/>
      <c r="I66" s="185"/>
      <c r="J66" s="186">
        <f>J110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534</v>
      </c>
      <c r="E67" s="185"/>
      <c r="F67" s="185"/>
      <c r="G67" s="185"/>
      <c r="H67" s="185"/>
      <c r="I67" s="185"/>
      <c r="J67" s="186">
        <f>J118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145</v>
      </c>
      <c r="E68" s="185"/>
      <c r="F68" s="185"/>
      <c r="G68" s="185"/>
      <c r="H68" s="185"/>
      <c r="I68" s="185"/>
      <c r="J68" s="186">
        <f>J126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146</v>
      </c>
      <c r="E69" s="180"/>
      <c r="F69" s="180"/>
      <c r="G69" s="180"/>
      <c r="H69" s="180"/>
      <c r="I69" s="180"/>
      <c r="J69" s="181">
        <f>J129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8"/>
      <c r="D70" s="184" t="s">
        <v>153</v>
      </c>
      <c r="E70" s="185"/>
      <c r="F70" s="185"/>
      <c r="G70" s="185"/>
      <c r="H70" s="185"/>
      <c r="I70" s="185"/>
      <c r="J70" s="186">
        <f>J130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536</v>
      </c>
      <c r="E71" s="185"/>
      <c r="F71" s="185"/>
      <c r="G71" s="185"/>
      <c r="H71" s="185"/>
      <c r="I71" s="185"/>
      <c r="J71" s="186">
        <f>J172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155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RECEPCE, SPOLEČENSKÝ SÁL A DENNÍ MÍSTNOST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127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1085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129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2024-058-02-02 - Stavební úpravy - Společenský sál - nové kce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>Oblastní muzeum Praha - východ</v>
      </c>
      <c r="G87" s="43"/>
      <c r="H87" s="43"/>
      <c r="I87" s="35" t="s">
        <v>23</v>
      </c>
      <c r="J87" s="75" t="str">
        <f>IF(J14="","",J14)</f>
        <v>5. 12. 2024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40.05" customHeight="1">
      <c r="A89" s="41"/>
      <c r="B89" s="42"/>
      <c r="C89" s="35" t="s">
        <v>25</v>
      </c>
      <c r="D89" s="43"/>
      <c r="E89" s="43"/>
      <c r="F89" s="30" t="str">
        <f>E17</f>
        <v>Oblastní muzeum,Masarykovo náměstí 97,Brandýs n.L.</v>
      </c>
      <c r="G89" s="43"/>
      <c r="H89" s="43"/>
      <c r="I89" s="35" t="s">
        <v>31</v>
      </c>
      <c r="J89" s="39" t="str">
        <f>E23</f>
        <v>ing. arch. Jiří Sedláček, Kladská 25, Praha 2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34</v>
      </c>
      <c r="J90" s="39" t="str">
        <f>E26</f>
        <v>Ing. Dana Mlejnková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156</v>
      </c>
      <c r="D92" s="191" t="s">
        <v>57</v>
      </c>
      <c r="E92" s="191" t="s">
        <v>53</v>
      </c>
      <c r="F92" s="191" t="s">
        <v>54</v>
      </c>
      <c r="G92" s="191" t="s">
        <v>157</v>
      </c>
      <c r="H92" s="191" t="s">
        <v>158</v>
      </c>
      <c r="I92" s="191" t="s">
        <v>159</v>
      </c>
      <c r="J92" s="191" t="s">
        <v>134</v>
      </c>
      <c r="K92" s="192" t="s">
        <v>160</v>
      </c>
      <c r="L92" s="193"/>
      <c r="M92" s="95" t="s">
        <v>19</v>
      </c>
      <c r="N92" s="96" t="s">
        <v>42</v>
      </c>
      <c r="O92" s="96" t="s">
        <v>161</v>
      </c>
      <c r="P92" s="96" t="s">
        <v>162</v>
      </c>
      <c r="Q92" s="96" t="s">
        <v>163</v>
      </c>
      <c r="R92" s="96" t="s">
        <v>164</v>
      </c>
      <c r="S92" s="96" t="s">
        <v>165</v>
      </c>
      <c r="T92" s="97" t="s">
        <v>166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167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P94+P129</f>
        <v>0</v>
      </c>
      <c r="Q93" s="99"/>
      <c r="R93" s="196">
        <f>R94+R129</f>
        <v>3.5400331144999999</v>
      </c>
      <c r="S93" s="99"/>
      <c r="T93" s="197">
        <f>T94+T129</f>
        <v>0.0024938999999999998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135</v>
      </c>
      <c r="BK93" s="198">
        <f>BK94+BK129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168</v>
      </c>
      <c r="F94" s="202" t="s">
        <v>169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P95+P110+P118+P126</f>
        <v>0</v>
      </c>
      <c r="Q94" s="207"/>
      <c r="R94" s="208">
        <f>R95+R110+R118+R126</f>
        <v>3.4001174999999999</v>
      </c>
      <c r="S94" s="207"/>
      <c r="T94" s="209">
        <f>T95+T110+T118+T126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79</v>
      </c>
      <c r="AT94" s="211" t="s">
        <v>71</v>
      </c>
      <c r="AU94" s="211" t="s">
        <v>72</v>
      </c>
      <c r="AY94" s="210" t="s">
        <v>170</v>
      </c>
      <c r="BK94" s="212">
        <f>BK95+BK110+BK118+BK126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682</v>
      </c>
      <c r="F95" s="213" t="s">
        <v>683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SUM(P96:P109)</f>
        <v>0</v>
      </c>
      <c r="Q95" s="207"/>
      <c r="R95" s="208">
        <f>SUM(R96:R109)</f>
        <v>3.3831674999999999</v>
      </c>
      <c r="S95" s="207"/>
      <c r="T95" s="209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79</v>
      </c>
      <c r="AT95" s="211" t="s">
        <v>71</v>
      </c>
      <c r="AU95" s="211" t="s">
        <v>79</v>
      </c>
      <c r="AY95" s="210" t="s">
        <v>170</v>
      </c>
      <c r="BK95" s="212">
        <f>SUM(BK96:BK109)</f>
        <v>0</v>
      </c>
    </row>
    <row r="96" s="2" customFormat="1" ht="24.15" customHeight="1">
      <c r="A96" s="41"/>
      <c r="B96" s="42"/>
      <c r="C96" s="215" t="s">
        <v>79</v>
      </c>
      <c r="D96" s="215" t="s">
        <v>172</v>
      </c>
      <c r="E96" s="216" t="s">
        <v>684</v>
      </c>
      <c r="F96" s="217" t="s">
        <v>685</v>
      </c>
      <c r="G96" s="218" t="s">
        <v>233</v>
      </c>
      <c r="H96" s="219">
        <v>101.7</v>
      </c>
      <c r="I96" s="220"/>
      <c r="J96" s="221">
        <f>ROUND(I96*H96,2)</f>
        <v>0</v>
      </c>
      <c r="K96" s="217" t="s">
        <v>176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0.010200000000000001</v>
      </c>
      <c r="R96" s="224">
        <f>Q96*H96</f>
        <v>1.0373400000000002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177</v>
      </c>
      <c r="AT96" s="226" t="s">
        <v>172</v>
      </c>
      <c r="AU96" s="226" t="s">
        <v>81</v>
      </c>
      <c r="AY96" s="20" t="s">
        <v>170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177</v>
      </c>
      <c r="BM96" s="226" t="s">
        <v>1122</v>
      </c>
    </row>
    <row r="97" s="2" customFormat="1">
      <c r="A97" s="41"/>
      <c r="B97" s="42"/>
      <c r="C97" s="43"/>
      <c r="D97" s="228" t="s">
        <v>179</v>
      </c>
      <c r="E97" s="43"/>
      <c r="F97" s="229" t="s">
        <v>687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179</v>
      </c>
      <c r="AU97" s="20" t="s">
        <v>81</v>
      </c>
    </row>
    <row r="98" s="13" customFormat="1">
      <c r="A98" s="13"/>
      <c r="B98" s="233"/>
      <c r="C98" s="234"/>
      <c r="D98" s="235" t="s">
        <v>181</v>
      </c>
      <c r="E98" s="236" t="s">
        <v>19</v>
      </c>
      <c r="F98" s="237" t="s">
        <v>1123</v>
      </c>
      <c r="G98" s="234"/>
      <c r="H98" s="236" t="s">
        <v>19</v>
      </c>
      <c r="I98" s="238"/>
      <c r="J98" s="234"/>
      <c r="K98" s="234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181</v>
      </c>
      <c r="AU98" s="243" t="s">
        <v>81</v>
      </c>
      <c r="AV98" s="13" t="s">
        <v>79</v>
      </c>
      <c r="AW98" s="13" t="s">
        <v>33</v>
      </c>
      <c r="AX98" s="13" t="s">
        <v>72</v>
      </c>
      <c r="AY98" s="243" t="s">
        <v>170</v>
      </c>
    </row>
    <row r="99" s="13" customFormat="1">
      <c r="A99" s="13"/>
      <c r="B99" s="233"/>
      <c r="C99" s="234"/>
      <c r="D99" s="235" t="s">
        <v>181</v>
      </c>
      <c r="E99" s="236" t="s">
        <v>19</v>
      </c>
      <c r="F99" s="237" t="s">
        <v>1099</v>
      </c>
      <c r="G99" s="234"/>
      <c r="H99" s="236" t="s">
        <v>19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181</v>
      </c>
      <c r="AU99" s="243" t="s">
        <v>81</v>
      </c>
      <c r="AV99" s="13" t="s">
        <v>79</v>
      </c>
      <c r="AW99" s="13" t="s">
        <v>33</v>
      </c>
      <c r="AX99" s="13" t="s">
        <v>72</v>
      </c>
      <c r="AY99" s="243" t="s">
        <v>170</v>
      </c>
    </row>
    <row r="100" s="13" customFormat="1">
      <c r="A100" s="13"/>
      <c r="B100" s="233"/>
      <c r="C100" s="234"/>
      <c r="D100" s="235" t="s">
        <v>181</v>
      </c>
      <c r="E100" s="236" t="s">
        <v>19</v>
      </c>
      <c r="F100" s="237" t="s">
        <v>1124</v>
      </c>
      <c r="G100" s="234"/>
      <c r="H100" s="236" t="s">
        <v>19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181</v>
      </c>
      <c r="AU100" s="243" t="s">
        <v>81</v>
      </c>
      <c r="AV100" s="13" t="s">
        <v>79</v>
      </c>
      <c r="AW100" s="13" t="s">
        <v>33</v>
      </c>
      <c r="AX100" s="13" t="s">
        <v>72</v>
      </c>
      <c r="AY100" s="243" t="s">
        <v>170</v>
      </c>
    </row>
    <row r="101" s="14" customFormat="1">
      <c r="A101" s="14"/>
      <c r="B101" s="244"/>
      <c r="C101" s="245"/>
      <c r="D101" s="235" t="s">
        <v>181</v>
      </c>
      <c r="E101" s="246" t="s">
        <v>19</v>
      </c>
      <c r="F101" s="247" t="s">
        <v>1119</v>
      </c>
      <c r="G101" s="245"/>
      <c r="H101" s="248">
        <v>101.7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181</v>
      </c>
      <c r="AU101" s="254" t="s">
        <v>81</v>
      </c>
      <c r="AV101" s="14" t="s">
        <v>81</v>
      </c>
      <c r="AW101" s="14" t="s">
        <v>33</v>
      </c>
      <c r="AX101" s="14" t="s">
        <v>72</v>
      </c>
      <c r="AY101" s="254" t="s">
        <v>170</v>
      </c>
    </row>
    <row r="102" s="15" customFormat="1">
      <c r="A102" s="15"/>
      <c r="B102" s="255"/>
      <c r="C102" s="256"/>
      <c r="D102" s="235" t="s">
        <v>181</v>
      </c>
      <c r="E102" s="257" t="s">
        <v>19</v>
      </c>
      <c r="F102" s="258" t="s">
        <v>187</v>
      </c>
      <c r="G102" s="256"/>
      <c r="H102" s="259">
        <v>101.7</v>
      </c>
      <c r="I102" s="260"/>
      <c r="J102" s="256"/>
      <c r="K102" s="256"/>
      <c r="L102" s="261"/>
      <c r="M102" s="262"/>
      <c r="N102" s="263"/>
      <c r="O102" s="263"/>
      <c r="P102" s="263"/>
      <c r="Q102" s="263"/>
      <c r="R102" s="263"/>
      <c r="S102" s="263"/>
      <c r="T102" s="264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5" t="s">
        <v>181</v>
      </c>
      <c r="AU102" s="265" t="s">
        <v>81</v>
      </c>
      <c r="AV102" s="15" t="s">
        <v>177</v>
      </c>
      <c r="AW102" s="15" t="s">
        <v>33</v>
      </c>
      <c r="AX102" s="15" t="s">
        <v>79</v>
      </c>
      <c r="AY102" s="265" t="s">
        <v>170</v>
      </c>
    </row>
    <row r="103" s="2" customFormat="1" ht="24.15" customHeight="1">
      <c r="A103" s="41"/>
      <c r="B103" s="42"/>
      <c r="C103" s="215" t="s">
        <v>81</v>
      </c>
      <c r="D103" s="215" t="s">
        <v>172</v>
      </c>
      <c r="E103" s="216" t="s">
        <v>693</v>
      </c>
      <c r="F103" s="217" t="s">
        <v>694</v>
      </c>
      <c r="G103" s="218" t="s">
        <v>233</v>
      </c>
      <c r="H103" s="219">
        <v>113.325</v>
      </c>
      <c r="I103" s="220"/>
      <c r="J103" s="221">
        <f>ROUND(I103*H103,2)</f>
        <v>0</v>
      </c>
      <c r="K103" s="217" t="s">
        <v>176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0.0207</v>
      </c>
      <c r="R103" s="224">
        <f>Q103*H103</f>
        <v>2.3458275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177</v>
      </c>
      <c r="AT103" s="226" t="s">
        <v>172</v>
      </c>
      <c r="AU103" s="226" t="s">
        <v>81</v>
      </c>
      <c r="AY103" s="20" t="s">
        <v>170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177</v>
      </c>
      <c r="BM103" s="226" t="s">
        <v>1125</v>
      </c>
    </row>
    <row r="104" s="2" customFormat="1">
      <c r="A104" s="41"/>
      <c r="B104" s="42"/>
      <c r="C104" s="43"/>
      <c r="D104" s="228" t="s">
        <v>179</v>
      </c>
      <c r="E104" s="43"/>
      <c r="F104" s="229" t="s">
        <v>696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179</v>
      </c>
      <c r="AU104" s="20" t="s">
        <v>81</v>
      </c>
    </row>
    <row r="105" s="13" customFormat="1">
      <c r="A105" s="13"/>
      <c r="B105" s="233"/>
      <c r="C105" s="234"/>
      <c r="D105" s="235" t="s">
        <v>181</v>
      </c>
      <c r="E105" s="236" t="s">
        <v>19</v>
      </c>
      <c r="F105" s="237" t="s">
        <v>1126</v>
      </c>
      <c r="G105" s="234"/>
      <c r="H105" s="236" t="s">
        <v>19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181</v>
      </c>
      <c r="AU105" s="243" t="s">
        <v>81</v>
      </c>
      <c r="AV105" s="13" t="s">
        <v>79</v>
      </c>
      <c r="AW105" s="13" t="s">
        <v>33</v>
      </c>
      <c r="AX105" s="13" t="s">
        <v>72</v>
      </c>
      <c r="AY105" s="243" t="s">
        <v>170</v>
      </c>
    </row>
    <row r="106" s="13" customFormat="1">
      <c r="A106" s="13"/>
      <c r="B106" s="233"/>
      <c r="C106" s="234"/>
      <c r="D106" s="235" t="s">
        <v>181</v>
      </c>
      <c r="E106" s="236" t="s">
        <v>19</v>
      </c>
      <c r="F106" s="237" t="s">
        <v>1099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181</v>
      </c>
      <c r="AU106" s="243" t="s">
        <v>81</v>
      </c>
      <c r="AV106" s="13" t="s">
        <v>79</v>
      </c>
      <c r="AW106" s="13" t="s">
        <v>33</v>
      </c>
      <c r="AX106" s="13" t="s">
        <v>72</v>
      </c>
      <c r="AY106" s="243" t="s">
        <v>170</v>
      </c>
    </row>
    <row r="107" s="13" customFormat="1">
      <c r="A107" s="13"/>
      <c r="B107" s="233"/>
      <c r="C107" s="234"/>
      <c r="D107" s="235" t="s">
        <v>181</v>
      </c>
      <c r="E107" s="236" t="s">
        <v>19</v>
      </c>
      <c r="F107" s="237" t="s">
        <v>698</v>
      </c>
      <c r="G107" s="234"/>
      <c r="H107" s="236" t="s">
        <v>19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181</v>
      </c>
      <c r="AU107" s="243" t="s">
        <v>81</v>
      </c>
      <c r="AV107" s="13" t="s">
        <v>79</v>
      </c>
      <c r="AW107" s="13" t="s">
        <v>33</v>
      </c>
      <c r="AX107" s="13" t="s">
        <v>72</v>
      </c>
      <c r="AY107" s="243" t="s">
        <v>170</v>
      </c>
    </row>
    <row r="108" s="14" customFormat="1">
      <c r="A108" s="14"/>
      <c r="B108" s="244"/>
      <c r="C108" s="245"/>
      <c r="D108" s="235" t="s">
        <v>181</v>
      </c>
      <c r="E108" s="246" t="s">
        <v>19</v>
      </c>
      <c r="F108" s="247" t="s">
        <v>1116</v>
      </c>
      <c r="G108" s="245"/>
      <c r="H108" s="248">
        <v>113.325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181</v>
      </c>
      <c r="AU108" s="254" t="s">
        <v>81</v>
      </c>
      <c r="AV108" s="14" t="s">
        <v>81</v>
      </c>
      <c r="AW108" s="14" t="s">
        <v>33</v>
      </c>
      <c r="AX108" s="14" t="s">
        <v>72</v>
      </c>
      <c r="AY108" s="254" t="s">
        <v>170</v>
      </c>
    </row>
    <row r="109" s="15" customFormat="1">
      <c r="A109" s="15"/>
      <c r="B109" s="255"/>
      <c r="C109" s="256"/>
      <c r="D109" s="235" t="s">
        <v>181</v>
      </c>
      <c r="E109" s="257" t="s">
        <v>19</v>
      </c>
      <c r="F109" s="258" t="s">
        <v>187</v>
      </c>
      <c r="G109" s="256"/>
      <c r="H109" s="259">
        <v>113.325</v>
      </c>
      <c r="I109" s="260"/>
      <c r="J109" s="256"/>
      <c r="K109" s="256"/>
      <c r="L109" s="261"/>
      <c r="M109" s="262"/>
      <c r="N109" s="263"/>
      <c r="O109" s="263"/>
      <c r="P109" s="263"/>
      <c r="Q109" s="263"/>
      <c r="R109" s="263"/>
      <c r="S109" s="263"/>
      <c r="T109" s="26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5" t="s">
        <v>181</v>
      </c>
      <c r="AU109" s="265" t="s">
        <v>81</v>
      </c>
      <c r="AV109" s="15" t="s">
        <v>177</v>
      </c>
      <c r="AW109" s="15" t="s">
        <v>33</v>
      </c>
      <c r="AX109" s="15" t="s">
        <v>79</v>
      </c>
      <c r="AY109" s="265" t="s">
        <v>170</v>
      </c>
    </row>
    <row r="110" s="12" customFormat="1" ht="22.8" customHeight="1">
      <c r="A110" s="12"/>
      <c r="B110" s="199"/>
      <c r="C110" s="200"/>
      <c r="D110" s="201" t="s">
        <v>71</v>
      </c>
      <c r="E110" s="213" t="s">
        <v>228</v>
      </c>
      <c r="F110" s="213" t="s">
        <v>229</v>
      </c>
      <c r="G110" s="200"/>
      <c r="H110" s="200"/>
      <c r="I110" s="203"/>
      <c r="J110" s="214">
        <f>BK110</f>
        <v>0</v>
      </c>
      <c r="K110" s="200"/>
      <c r="L110" s="205"/>
      <c r="M110" s="206"/>
      <c r="N110" s="207"/>
      <c r="O110" s="207"/>
      <c r="P110" s="208">
        <f>SUM(P111:P117)</f>
        <v>0</v>
      </c>
      <c r="Q110" s="207"/>
      <c r="R110" s="208">
        <f>SUM(R111:R117)</f>
        <v>0.014238000000000001</v>
      </c>
      <c r="S110" s="207"/>
      <c r="T110" s="209">
        <f>SUM(T111:T117)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79</v>
      </c>
      <c r="AT110" s="211" t="s">
        <v>71</v>
      </c>
      <c r="AU110" s="211" t="s">
        <v>79</v>
      </c>
      <c r="AY110" s="210" t="s">
        <v>170</v>
      </c>
      <c r="BK110" s="212">
        <f>SUM(BK111:BK117)</f>
        <v>0</v>
      </c>
    </row>
    <row r="111" s="2" customFormat="1" ht="24.15" customHeight="1">
      <c r="A111" s="41"/>
      <c r="B111" s="42"/>
      <c r="C111" s="215" t="s">
        <v>194</v>
      </c>
      <c r="D111" s="215" t="s">
        <v>172</v>
      </c>
      <c r="E111" s="216" t="s">
        <v>231</v>
      </c>
      <c r="F111" s="217" t="s">
        <v>232</v>
      </c>
      <c r="G111" s="218" t="s">
        <v>233</v>
      </c>
      <c r="H111" s="219">
        <v>67.799999999999997</v>
      </c>
      <c r="I111" s="220"/>
      <c r="J111" s="221">
        <f>ROUND(I111*H111,2)</f>
        <v>0</v>
      </c>
      <c r="K111" s="217" t="s">
        <v>176</v>
      </c>
      <c r="L111" s="47"/>
      <c r="M111" s="222" t="s">
        <v>19</v>
      </c>
      <c r="N111" s="223" t="s">
        <v>43</v>
      </c>
      <c r="O111" s="87"/>
      <c r="P111" s="224">
        <f>O111*H111</f>
        <v>0</v>
      </c>
      <c r="Q111" s="224">
        <v>0.00021000000000000001</v>
      </c>
      <c r="R111" s="224">
        <f>Q111*H111</f>
        <v>0.014238000000000001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177</v>
      </c>
      <c r="AT111" s="226" t="s">
        <v>172</v>
      </c>
      <c r="AU111" s="226" t="s">
        <v>81</v>
      </c>
      <c r="AY111" s="20" t="s">
        <v>170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177</v>
      </c>
      <c r="BM111" s="226" t="s">
        <v>1127</v>
      </c>
    </row>
    <row r="112" s="2" customFormat="1">
      <c r="A112" s="41"/>
      <c r="B112" s="42"/>
      <c r="C112" s="43"/>
      <c r="D112" s="228" t="s">
        <v>179</v>
      </c>
      <c r="E112" s="43"/>
      <c r="F112" s="229" t="s">
        <v>235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179</v>
      </c>
      <c r="AU112" s="20" t="s">
        <v>81</v>
      </c>
    </row>
    <row r="113" s="13" customFormat="1">
      <c r="A113" s="13"/>
      <c r="B113" s="233"/>
      <c r="C113" s="234"/>
      <c r="D113" s="235" t="s">
        <v>181</v>
      </c>
      <c r="E113" s="236" t="s">
        <v>19</v>
      </c>
      <c r="F113" s="237" t="s">
        <v>1128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181</v>
      </c>
      <c r="AU113" s="243" t="s">
        <v>81</v>
      </c>
      <c r="AV113" s="13" t="s">
        <v>79</v>
      </c>
      <c r="AW113" s="13" t="s">
        <v>33</v>
      </c>
      <c r="AX113" s="13" t="s">
        <v>72</v>
      </c>
      <c r="AY113" s="243" t="s">
        <v>170</v>
      </c>
    </row>
    <row r="114" s="13" customFormat="1">
      <c r="A114" s="13"/>
      <c r="B114" s="233"/>
      <c r="C114" s="234"/>
      <c r="D114" s="235" t="s">
        <v>181</v>
      </c>
      <c r="E114" s="236" t="s">
        <v>19</v>
      </c>
      <c r="F114" s="237" t="s">
        <v>1099</v>
      </c>
      <c r="G114" s="234"/>
      <c r="H114" s="236" t="s">
        <v>19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181</v>
      </c>
      <c r="AU114" s="243" t="s">
        <v>81</v>
      </c>
      <c r="AV114" s="13" t="s">
        <v>79</v>
      </c>
      <c r="AW114" s="13" t="s">
        <v>33</v>
      </c>
      <c r="AX114" s="13" t="s">
        <v>72</v>
      </c>
      <c r="AY114" s="243" t="s">
        <v>170</v>
      </c>
    </row>
    <row r="115" s="13" customFormat="1">
      <c r="A115" s="13"/>
      <c r="B115" s="233"/>
      <c r="C115" s="234"/>
      <c r="D115" s="235" t="s">
        <v>181</v>
      </c>
      <c r="E115" s="236" t="s">
        <v>19</v>
      </c>
      <c r="F115" s="237" t="s">
        <v>740</v>
      </c>
      <c r="G115" s="234"/>
      <c r="H115" s="236" t="s">
        <v>19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181</v>
      </c>
      <c r="AU115" s="243" t="s">
        <v>81</v>
      </c>
      <c r="AV115" s="13" t="s">
        <v>79</v>
      </c>
      <c r="AW115" s="13" t="s">
        <v>33</v>
      </c>
      <c r="AX115" s="13" t="s">
        <v>72</v>
      </c>
      <c r="AY115" s="243" t="s">
        <v>170</v>
      </c>
    </row>
    <row r="116" s="14" customFormat="1">
      <c r="A116" s="14"/>
      <c r="B116" s="244"/>
      <c r="C116" s="245"/>
      <c r="D116" s="235" t="s">
        <v>181</v>
      </c>
      <c r="E116" s="246" t="s">
        <v>19</v>
      </c>
      <c r="F116" s="247" t="s">
        <v>1129</v>
      </c>
      <c r="G116" s="245"/>
      <c r="H116" s="248">
        <v>67.799999999999997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181</v>
      </c>
      <c r="AU116" s="254" t="s">
        <v>81</v>
      </c>
      <c r="AV116" s="14" t="s">
        <v>81</v>
      </c>
      <c r="AW116" s="14" t="s">
        <v>33</v>
      </c>
      <c r="AX116" s="14" t="s">
        <v>72</v>
      </c>
      <c r="AY116" s="254" t="s">
        <v>170</v>
      </c>
    </row>
    <row r="117" s="15" customFormat="1">
      <c r="A117" s="15"/>
      <c r="B117" s="255"/>
      <c r="C117" s="256"/>
      <c r="D117" s="235" t="s">
        <v>181</v>
      </c>
      <c r="E117" s="257" t="s">
        <v>19</v>
      </c>
      <c r="F117" s="258" t="s">
        <v>187</v>
      </c>
      <c r="G117" s="256"/>
      <c r="H117" s="259">
        <v>67.799999999999997</v>
      </c>
      <c r="I117" s="260"/>
      <c r="J117" s="256"/>
      <c r="K117" s="256"/>
      <c r="L117" s="261"/>
      <c r="M117" s="262"/>
      <c r="N117" s="263"/>
      <c r="O117" s="263"/>
      <c r="P117" s="263"/>
      <c r="Q117" s="263"/>
      <c r="R117" s="263"/>
      <c r="S117" s="263"/>
      <c r="T117" s="26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5" t="s">
        <v>181</v>
      </c>
      <c r="AU117" s="265" t="s">
        <v>81</v>
      </c>
      <c r="AV117" s="15" t="s">
        <v>177</v>
      </c>
      <c r="AW117" s="15" t="s">
        <v>33</v>
      </c>
      <c r="AX117" s="15" t="s">
        <v>79</v>
      </c>
      <c r="AY117" s="265" t="s">
        <v>170</v>
      </c>
    </row>
    <row r="118" s="12" customFormat="1" ht="22.8" customHeight="1">
      <c r="A118" s="12"/>
      <c r="B118" s="199"/>
      <c r="C118" s="200"/>
      <c r="D118" s="201" t="s">
        <v>71</v>
      </c>
      <c r="E118" s="213" t="s">
        <v>746</v>
      </c>
      <c r="F118" s="213" t="s">
        <v>747</v>
      </c>
      <c r="G118" s="200"/>
      <c r="H118" s="200"/>
      <c r="I118" s="203"/>
      <c r="J118" s="214">
        <f>BK118</f>
        <v>0</v>
      </c>
      <c r="K118" s="200"/>
      <c r="L118" s="205"/>
      <c r="M118" s="206"/>
      <c r="N118" s="207"/>
      <c r="O118" s="207"/>
      <c r="P118" s="208">
        <f>SUM(P119:P125)</f>
        <v>0</v>
      </c>
      <c r="Q118" s="207"/>
      <c r="R118" s="208">
        <f>SUM(R119:R125)</f>
        <v>0.002712</v>
      </c>
      <c r="S118" s="207"/>
      <c r="T118" s="209">
        <f>SUM(T119:T125)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79</v>
      </c>
      <c r="AT118" s="211" t="s">
        <v>71</v>
      </c>
      <c r="AU118" s="211" t="s">
        <v>79</v>
      </c>
      <c r="AY118" s="210" t="s">
        <v>170</v>
      </c>
      <c r="BK118" s="212">
        <f>SUM(BK119:BK125)</f>
        <v>0</v>
      </c>
    </row>
    <row r="119" s="2" customFormat="1" ht="24.15" customHeight="1">
      <c r="A119" s="41"/>
      <c r="B119" s="42"/>
      <c r="C119" s="215" t="s">
        <v>177</v>
      </c>
      <c r="D119" s="215" t="s">
        <v>172</v>
      </c>
      <c r="E119" s="216" t="s">
        <v>748</v>
      </c>
      <c r="F119" s="217" t="s">
        <v>749</v>
      </c>
      <c r="G119" s="218" t="s">
        <v>233</v>
      </c>
      <c r="H119" s="219">
        <v>67.799999999999997</v>
      </c>
      <c r="I119" s="220"/>
      <c r="J119" s="221">
        <f>ROUND(I119*H119,2)</f>
        <v>0</v>
      </c>
      <c r="K119" s="217" t="s">
        <v>176</v>
      </c>
      <c r="L119" s="47"/>
      <c r="M119" s="222" t="s">
        <v>19</v>
      </c>
      <c r="N119" s="223" t="s">
        <v>43</v>
      </c>
      <c r="O119" s="87"/>
      <c r="P119" s="224">
        <f>O119*H119</f>
        <v>0</v>
      </c>
      <c r="Q119" s="224">
        <v>4.0000000000000003E-05</v>
      </c>
      <c r="R119" s="224">
        <f>Q119*H119</f>
        <v>0.002712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177</v>
      </c>
      <c r="AT119" s="226" t="s">
        <v>172</v>
      </c>
      <c r="AU119" s="226" t="s">
        <v>81</v>
      </c>
      <c r="AY119" s="20" t="s">
        <v>170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177</v>
      </c>
      <c r="BM119" s="226" t="s">
        <v>1130</v>
      </c>
    </row>
    <row r="120" s="2" customFormat="1">
      <c r="A120" s="41"/>
      <c r="B120" s="42"/>
      <c r="C120" s="43"/>
      <c r="D120" s="228" t="s">
        <v>179</v>
      </c>
      <c r="E120" s="43"/>
      <c r="F120" s="229" t="s">
        <v>751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179</v>
      </c>
      <c r="AU120" s="20" t="s">
        <v>81</v>
      </c>
    </row>
    <row r="121" s="13" customFormat="1">
      <c r="A121" s="13"/>
      <c r="B121" s="233"/>
      <c r="C121" s="234"/>
      <c r="D121" s="235" t="s">
        <v>181</v>
      </c>
      <c r="E121" s="236" t="s">
        <v>19</v>
      </c>
      <c r="F121" s="237" t="s">
        <v>1131</v>
      </c>
      <c r="G121" s="234"/>
      <c r="H121" s="236" t="s">
        <v>19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181</v>
      </c>
      <c r="AU121" s="243" t="s">
        <v>81</v>
      </c>
      <c r="AV121" s="13" t="s">
        <v>79</v>
      </c>
      <c r="AW121" s="13" t="s">
        <v>33</v>
      </c>
      <c r="AX121" s="13" t="s">
        <v>72</v>
      </c>
      <c r="AY121" s="243" t="s">
        <v>170</v>
      </c>
    </row>
    <row r="122" s="13" customFormat="1">
      <c r="A122" s="13"/>
      <c r="B122" s="233"/>
      <c r="C122" s="234"/>
      <c r="D122" s="235" t="s">
        <v>181</v>
      </c>
      <c r="E122" s="236" t="s">
        <v>19</v>
      </c>
      <c r="F122" s="237" t="s">
        <v>1099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181</v>
      </c>
      <c r="AU122" s="243" t="s">
        <v>81</v>
      </c>
      <c r="AV122" s="13" t="s">
        <v>79</v>
      </c>
      <c r="AW122" s="13" t="s">
        <v>33</v>
      </c>
      <c r="AX122" s="13" t="s">
        <v>72</v>
      </c>
      <c r="AY122" s="243" t="s">
        <v>170</v>
      </c>
    </row>
    <row r="123" s="13" customFormat="1">
      <c r="A123" s="13"/>
      <c r="B123" s="233"/>
      <c r="C123" s="234"/>
      <c r="D123" s="235" t="s">
        <v>181</v>
      </c>
      <c r="E123" s="236" t="s">
        <v>19</v>
      </c>
      <c r="F123" s="237" t="s">
        <v>753</v>
      </c>
      <c r="G123" s="234"/>
      <c r="H123" s="236" t="s">
        <v>19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181</v>
      </c>
      <c r="AU123" s="243" t="s">
        <v>81</v>
      </c>
      <c r="AV123" s="13" t="s">
        <v>79</v>
      </c>
      <c r="AW123" s="13" t="s">
        <v>33</v>
      </c>
      <c r="AX123" s="13" t="s">
        <v>72</v>
      </c>
      <c r="AY123" s="243" t="s">
        <v>170</v>
      </c>
    </row>
    <row r="124" s="14" customFormat="1">
      <c r="A124" s="14"/>
      <c r="B124" s="244"/>
      <c r="C124" s="245"/>
      <c r="D124" s="235" t="s">
        <v>181</v>
      </c>
      <c r="E124" s="246" t="s">
        <v>19</v>
      </c>
      <c r="F124" s="247" t="s">
        <v>1129</v>
      </c>
      <c r="G124" s="245"/>
      <c r="H124" s="248">
        <v>67.799999999999997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181</v>
      </c>
      <c r="AU124" s="254" t="s">
        <v>81</v>
      </c>
      <c r="AV124" s="14" t="s">
        <v>81</v>
      </c>
      <c r="AW124" s="14" t="s">
        <v>33</v>
      </c>
      <c r="AX124" s="14" t="s">
        <v>72</v>
      </c>
      <c r="AY124" s="254" t="s">
        <v>170</v>
      </c>
    </row>
    <row r="125" s="15" customFormat="1">
      <c r="A125" s="15"/>
      <c r="B125" s="255"/>
      <c r="C125" s="256"/>
      <c r="D125" s="235" t="s">
        <v>181</v>
      </c>
      <c r="E125" s="257" t="s">
        <v>19</v>
      </c>
      <c r="F125" s="258" t="s">
        <v>187</v>
      </c>
      <c r="G125" s="256"/>
      <c r="H125" s="259">
        <v>67.799999999999997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181</v>
      </c>
      <c r="AU125" s="265" t="s">
        <v>81</v>
      </c>
      <c r="AV125" s="15" t="s">
        <v>177</v>
      </c>
      <c r="AW125" s="15" t="s">
        <v>33</v>
      </c>
      <c r="AX125" s="15" t="s">
        <v>79</v>
      </c>
      <c r="AY125" s="265" t="s">
        <v>170</v>
      </c>
    </row>
    <row r="126" s="12" customFormat="1" ht="22.8" customHeight="1">
      <c r="A126" s="12"/>
      <c r="B126" s="199"/>
      <c r="C126" s="200"/>
      <c r="D126" s="201" t="s">
        <v>71</v>
      </c>
      <c r="E126" s="213" t="s">
        <v>382</v>
      </c>
      <c r="F126" s="213" t="s">
        <v>383</v>
      </c>
      <c r="G126" s="200"/>
      <c r="H126" s="200"/>
      <c r="I126" s="203"/>
      <c r="J126" s="214">
        <f>BK126</f>
        <v>0</v>
      </c>
      <c r="K126" s="200"/>
      <c r="L126" s="205"/>
      <c r="M126" s="206"/>
      <c r="N126" s="207"/>
      <c r="O126" s="207"/>
      <c r="P126" s="208">
        <f>SUM(P127:P128)</f>
        <v>0</v>
      </c>
      <c r="Q126" s="207"/>
      <c r="R126" s="208">
        <f>SUM(R127:R128)</f>
        <v>0</v>
      </c>
      <c r="S126" s="207"/>
      <c r="T126" s="209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0" t="s">
        <v>79</v>
      </c>
      <c r="AT126" s="211" t="s">
        <v>71</v>
      </c>
      <c r="AU126" s="211" t="s">
        <v>79</v>
      </c>
      <c r="AY126" s="210" t="s">
        <v>170</v>
      </c>
      <c r="BK126" s="212">
        <f>SUM(BK127:BK128)</f>
        <v>0</v>
      </c>
    </row>
    <row r="127" s="2" customFormat="1" ht="33" customHeight="1">
      <c r="A127" s="41"/>
      <c r="B127" s="42"/>
      <c r="C127" s="215" t="s">
        <v>204</v>
      </c>
      <c r="D127" s="215" t="s">
        <v>172</v>
      </c>
      <c r="E127" s="216" t="s">
        <v>385</v>
      </c>
      <c r="F127" s="217" t="s">
        <v>386</v>
      </c>
      <c r="G127" s="218" t="s">
        <v>219</v>
      </c>
      <c r="H127" s="219">
        <v>3.3999999999999999</v>
      </c>
      <c r="I127" s="220"/>
      <c r="J127" s="221">
        <f>ROUND(I127*H127,2)</f>
        <v>0</v>
      </c>
      <c r="K127" s="217" t="s">
        <v>176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177</v>
      </c>
      <c r="AT127" s="226" t="s">
        <v>172</v>
      </c>
      <c r="AU127" s="226" t="s">
        <v>81</v>
      </c>
      <c r="AY127" s="20" t="s">
        <v>170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177</v>
      </c>
      <c r="BM127" s="226" t="s">
        <v>1132</v>
      </c>
    </row>
    <row r="128" s="2" customFormat="1">
      <c r="A128" s="41"/>
      <c r="B128" s="42"/>
      <c r="C128" s="43"/>
      <c r="D128" s="228" t="s">
        <v>179</v>
      </c>
      <c r="E128" s="43"/>
      <c r="F128" s="229" t="s">
        <v>388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179</v>
      </c>
      <c r="AU128" s="20" t="s">
        <v>81</v>
      </c>
    </row>
    <row r="129" s="12" customFormat="1" ht="25.92" customHeight="1">
      <c r="A129" s="12"/>
      <c r="B129" s="199"/>
      <c r="C129" s="200"/>
      <c r="D129" s="201" t="s">
        <v>71</v>
      </c>
      <c r="E129" s="202" t="s">
        <v>389</v>
      </c>
      <c r="F129" s="202" t="s">
        <v>390</v>
      </c>
      <c r="G129" s="200"/>
      <c r="H129" s="200"/>
      <c r="I129" s="203"/>
      <c r="J129" s="204">
        <f>BK129</f>
        <v>0</v>
      </c>
      <c r="K129" s="200"/>
      <c r="L129" s="205"/>
      <c r="M129" s="206"/>
      <c r="N129" s="207"/>
      <c r="O129" s="207"/>
      <c r="P129" s="208">
        <f>P130+P172</f>
        <v>0</v>
      </c>
      <c r="Q129" s="207"/>
      <c r="R129" s="208">
        <f>R130+R172</f>
        <v>0.13991561450000001</v>
      </c>
      <c r="S129" s="207"/>
      <c r="T129" s="209">
        <f>T130+T172</f>
        <v>0.0024938999999999998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81</v>
      </c>
      <c r="AT129" s="211" t="s">
        <v>71</v>
      </c>
      <c r="AU129" s="211" t="s">
        <v>72</v>
      </c>
      <c r="AY129" s="210" t="s">
        <v>170</v>
      </c>
      <c r="BK129" s="212">
        <f>BK130+BK172</f>
        <v>0</v>
      </c>
    </row>
    <row r="130" s="12" customFormat="1" ht="22.8" customHeight="1">
      <c r="A130" s="12"/>
      <c r="B130" s="199"/>
      <c r="C130" s="200"/>
      <c r="D130" s="201" t="s">
        <v>71</v>
      </c>
      <c r="E130" s="213" t="s">
        <v>466</v>
      </c>
      <c r="F130" s="213" t="s">
        <v>467</v>
      </c>
      <c r="G130" s="200"/>
      <c r="H130" s="200"/>
      <c r="I130" s="203"/>
      <c r="J130" s="214">
        <f>BK130</f>
        <v>0</v>
      </c>
      <c r="K130" s="200"/>
      <c r="L130" s="205"/>
      <c r="M130" s="206"/>
      <c r="N130" s="207"/>
      <c r="O130" s="207"/>
      <c r="P130" s="208">
        <f>SUM(P131:P171)</f>
        <v>0</v>
      </c>
      <c r="Q130" s="207"/>
      <c r="R130" s="208">
        <f>SUM(R131:R171)</f>
        <v>0.039733999999999992</v>
      </c>
      <c r="S130" s="207"/>
      <c r="T130" s="209">
        <f>SUM(T131:T171)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81</v>
      </c>
      <c r="AT130" s="211" t="s">
        <v>71</v>
      </c>
      <c r="AU130" s="211" t="s">
        <v>79</v>
      </c>
      <c r="AY130" s="210" t="s">
        <v>170</v>
      </c>
      <c r="BK130" s="212">
        <f>SUM(BK131:BK171)</f>
        <v>0</v>
      </c>
    </row>
    <row r="131" s="2" customFormat="1" ht="24.15" customHeight="1">
      <c r="A131" s="41"/>
      <c r="B131" s="42"/>
      <c r="C131" s="215" t="s">
        <v>209</v>
      </c>
      <c r="D131" s="215" t="s">
        <v>172</v>
      </c>
      <c r="E131" s="216" t="s">
        <v>1133</v>
      </c>
      <c r="F131" s="217" t="s">
        <v>1134</v>
      </c>
      <c r="G131" s="218" t="s">
        <v>299</v>
      </c>
      <c r="H131" s="219">
        <v>20</v>
      </c>
      <c r="I131" s="220"/>
      <c r="J131" s="221">
        <f>ROUND(I131*H131,2)</f>
        <v>0</v>
      </c>
      <c r="K131" s="217" t="s">
        <v>176</v>
      </c>
      <c r="L131" s="47"/>
      <c r="M131" s="222" t="s">
        <v>19</v>
      </c>
      <c r="N131" s="223" t="s">
        <v>43</v>
      </c>
      <c r="O131" s="87"/>
      <c r="P131" s="224">
        <f>O131*H131</f>
        <v>0</v>
      </c>
      <c r="Q131" s="224">
        <v>0.00019000000000000001</v>
      </c>
      <c r="R131" s="224">
        <f>Q131*H131</f>
        <v>0.0038000000000000004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188</v>
      </c>
      <c r="AT131" s="226" t="s">
        <v>172</v>
      </c>
      <c r="AU131" s="226" t="s">
        <v>81</v>
      </c>
      <c r="AY131" s="20" t="s">
        <v>170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188</v>
      </c>
      <c r="BM131" s="226" t="s">
        <v>1135</v>
      </c>
    </row>
    <row r="132" s="2" customFormat="1">
      <c r="A132" s="41"/>
      <c r="B132" s="42"/>
      <c r="C132" s="43"/>
      <c r="D132" s="228" t="s">
        <v>179</v>
      </c>
      <c r="E132" s="43"/>
      <c r="F132" s="229" t="s">
        <v>1136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179</v>
      </c>
      <c r="AU132" s="20" t="s">
        <v>81</v>
      </c>
    </row>
    <row r="133" s="13" customFormat="1">
      <c r="A133" s="13"/>
      <c r="B133" s="233"/>
      <c r="C133" s="234"/>
      <c r="D133" s="235" t="s">
        <v>181</v>
      </c>
      <c r="E133" s="236" t="s">
        <v>19</v>
      </c>
      <c r="F133" s="237" t="s">
        <v>1137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181</v>
      </c>
      <c r="AU133" s="243" t="s">
        <v>81</v>
      </c>
      <c r="AV133" s="13" t="s">
        <v>79</v>
      </c>
      <c r="AW133" s="13" t="s">
        <v>33</v>
      </c>
      <c r="AX133" s="13" t="s">
        <v>72</v>
      </c>
      <c r="AY133" s="243" t="s">
        <v>170</v>
      </c>
    </row>
    <row r="134" s="14" customFormat="1">
      <c r="A134" s="14"/>
      <c r="B134" s="244"/>
      <c r="C134" s="245"/>
      <c r="D134" s="235" t="s">
        <v>181</v>
      </c>
      <c r="E134" s="246" t="s">
        <v>19</v>
      </c>
      <c r="F134" s="247" t="s">
        <v>320</v>
      </c>
      <c r="G134" s="245"/>
      <c r="H134" s="248">
        <v>20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181</v>
      </c>
      <c r="AU134" s="254" t="s">
        <v>81</v>
      </c>
      <c r="AV134" s="14" t="s">
        <v>81</v>
      </c>
      <c r="AW134" s="14" t="s">
        <v>33</v>
      </c>
      <c r="AX134" s="14" t="s">
        <v>72</v>
      </c>
      <c r="AY134" s="254" t="s">
        <v>170</v>
      </c>
    </row>
    <row r="135" s="15" customFormat="1">
      <c r="A135" s="15"/>
      <c r="B135" s="255"/>
      <c r="C135" s="256"/>
      <c r="D135" s="235" t="s">
        <v>181</v>
      </c>
      <c r="E135" s="257" t="s">
        <v>19</v>
      </c>
      <c r="F135" s="258" t="s">
        <v>187</v>
      </c>
      <c r="G135" s="256"/>
      <c r="H135" s="259">
        <v>20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5" t="s">
        <v>181</v>
      </c>
      <c r="AU135" s="265" t="s">
        <v>81</v>
      </c>
      <c r="AV135" s="15" t="s">
        <v>177</v>
      </c>
      <c r="AW135" s="15" t="s">
        <v>33</v>
      </c>
      <c r="AX135" s="15" t="s">
        <v>79</v>
      </c>
      <c r="AY135" s="265" t="s">
        <v>170</v>
      </c>
    </row>
    <row r="136" s="2" customFormat="1" ht="16.5" customHeight="1">
      <c r="A136" s="41"/>
      <c r="B136" s="42"/>
      <c r="C136" s="215" t="s">
        <v>216</v>
      </c>
      <c r="D136" s="215" t="s">
        <v>172</v>
      </c>
      <c r="E136" s="216" t="s">
        <v>1138</v>
      </c>
      <c r="F136" s="217" t="s">
        <v>1139</v>
      </c>
      <c r="G136" s="218" t="s">
        <v>233</v>
      </c>
      <c r="H136" s="219">
        <v>67.799999999999997</v>
      </c>
      <c r="I136" s="220"/>
      <c r="J136" s="221">
        <f>ROUND(I136*H136,2)</f>
        <v>0</v>
      </c>
      <c r="K136" s="217" t="s">
        <v>176</v>
      </c>
      <c r="L136" s="47"/>
      <c r="M136" s="222" t="s">
        <v>19</v>
      </c>
      <c r="N136" s="223" t="s">
        <v>43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188</v>
      </c>
      <c r="AT136" s="226" t="s">
        <v>172</v>
      </c>
      <c r="AU136" s="226" t="s">
        <v>81</v>
      </c>
      <c r="AY136" s="20" t="s">
        <v>170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188</v>
      </c>
      <c r="BM136" s="226" t="s">
        <v>1140</v>
      </c>
    </row>
    <row r="137" s="2" customFormat="1">
      <c r="A137" s="41"/>
      <c r="B137" s="42"/>
      <c r="C137" s="43"/>
      <c r="D137" s="228" t="s">
        <v>179</v>
      </c>
      <c r="E137" s="43"/>
      <c r="F137" s="229" t="s">
        <v>1141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179</v>
      </c>
      <c r="AU137" s="20" t="s">
        <v>81</v>
      </c>
    </row>
    <row r="138" s="13" customFormat="1">
      <c r="A138" s="13"/>
      <c r="B138" s="233"/>
      <c r="C138" s="234"/>
      <c r="D138" s="235" t="s">
        <v>181</v>
      </c>
      <c r="E138" s="236" t="s">
        <v>19</v>
      </c>
      <c r="F138" s="237" t="s">
        <v>1142</v>
      </c>
      <c r="G138" s="234"/>
      <c r="H138" s="236" t="s">
        <v>19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181</v>
      </c>
      <c r="AU138" s="243" t="s">
        <v>81</v>
      </c>
      <c r="AV138" s="13" t="s">
        <v>79</v>
      </c>
      <c r="AW138" s="13" t="s">
        <v>33</v>
      </c>
      <c r="AX138" s="13" t="s">
        <v>72</v>
      </c>
      <c r="AY138" s="243" t="s">
        <v>170</v>
      </c>
    </row>
    <row r="139" s="13" customFormat="1">
      <c r="A139" s="13"/>
      <c r="B139" s="233"/>
      <c r="C139" s="234"/>
      <c r="D139" s="235" t="s">
        <v>181</v>
      </c>
      <c r="E139" s="236" t="s">
        <v>19</v>
      </c>
      <c r="F139" s="237" t="s">
        <v>1099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181</v>
      </c>
      <c r="AU139" s="243" t="s">
        <v>81</v>
      </c>
      <c r="AV139" s="13" t="s">
        <v>79</v>
      </c>
      <c r="AW139" s="13" t="s">
        <v>33</v>
      </c>
      <c r="AX139" s="13" t="s">
        <v>72</v>
      </c>
      <c r="AY139" s="243" t="s">
        <v>170</v>
      </c>
    </row>
    <row r="140" s="13" customFormat="1">
      <c r="A140" s="13"/>
      <c r="B140" s="233"/>
      <c r="C140" s="234"/>
      <c r="D140" s="235" t="s">
        <v>181</v>
      </c>
      <c r="E140" s="236" t="s">
        <v>19</v>
      </c>
      <c r="F140" s="237" t="s">
        <v>1143</v>
      </c>
      <c r="G140" s="234"/>
      <c r="H140" s="236" t="s">
        <v>19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181</v>
      </c>
      <c r="AU140" s="243" t="s">
        <v>81</v>
      </c>
      <c r="AV140" s="13" t="s">
        <v>79</v>
      </c>
      <c r="AW140" s="13" t="s">
        <v>33</v>
      </c>
      <c r="AX140" s="13" t="s">
        <v>72</v>
      </c>
      <c r="AY140" s="243" t="s">
        <v>170</v>
      </c>
    </row>
    <row r="141" s="14" customFormat="1">
      <c r="A141" s="14"/>
      <c r="B141" s="244"/>
      <c r="C141" s="245"/>
      <c r="D141" s="235" t="s">
        <v>181</v>
      </c>
      <c r="E141" s="246" t="s">
        <v>19</v>
      </c>
      <c r="F141" s="247" t="s">
        <v>1129</v>
      </c>
      <c r="G141" s="245"/>
      <c r="H141" s="248">
        <v>67.799999999999997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181</v>
      </c>
      <c r="AU141" s="254" t="s">
        <v>81</v>
      </c>
      <c r="AV141" s="14" t="s">
        <v>81</v>
      </c>
      <c r="AW141" s="14" t="s">
        <v>33</v>
      </c>
      <c r="AX141" s="14" t="s">
        <v>72</v>
      </c>
      <c r="AY141" s="254" t="s">
        <v>170</v>
      </c>
    </row>
    <row r="142" s="15" customFormat="1">
      <c r="A142" s="15"/>
      <c r="B142" s="255"/>
      <c r="C142" s="256"/>
      <c r="D142" s="235" t="s">
        <v>181</v>
      </c>
      <c r="E142" s="257" t="s">
        <v>19</v>
      </c>
      <c r="F142" s="258" t="s">
        <v>187</v>
      </c>
      <c r="G142" s="256"/>
      <c r="H142" s="259">
        <v>67.799999999999997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181</v>
      </c>
      <c r="AU142" s="265" t="s">
        <v>81</v>
      </c>
      <c r="AV142" s="15" t="s">
        <v>177</v>
      </c>
      <c r="AW142" s="15" t="s">
        <v>33</v>
      </c>
      <c r="AX142" s="15" t="s">
        <v>79</v>
      </c>
      <c r="AY142" s="265" t="s">
        <v>170</v>
      </c>
    </row>
    <row r="143" s="2" customFormat="1" ht="16.5" customHeight="1">
      <c r="A143" s="41"/>
      <c r="B143" s="42"/>
      <c r="C143" s="215" t="s">
        <v>223</v>
      </c>
      <c r="D143" s="215" t="s">
        <v>172</v>
      </c>
      <c r="E143" s="216" t="s">
        <v>1144</v>
      </c>
      <c r="F143" s="217" t="s">
        <v>1145</v>
      </c>
      <c r="G143" s="218" t="s">
        <v>233</v>
      </c>
      <c r="H143" s="219">
        <v>67.799999999999997</v>
      </c>
      <c r="I143" s="220"/>
      <c r="J143" s="221">
        <f>ROUND(I143*H143,2)</f>
        <v>0</v>
      </c>
      <c r="K143" s="217" t="s">
        <v>176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188</v>
      </c>
      <c r="AT143" s="226" t="s">
        <v>172</v>
      </c>
      <c r="AU143" s="226" t="s">
        <v>81</v>
      </c>
      <c r="AY143" s="20" t="s">
        <v>170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188</v>
      </c>
      <c r="BM143" s="226" t="s">
        <v>1146</v>
      </c>
    </row>
    <row r="144" s="2" customFormat="1">
      <c r="A144" s="41"/>
      <c r="B144" s="42"/>
      <c r="C144" s="43"/>
      <c r="D144" s="228" t="s">
        <v>179</v>
      </c>
      <c r="E144" s="43"/>
      <c r="F144" s="229" t="s">
        <v>1147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179</v>
      </c>
      <c r="AU144" s="20" t="s">
        <v>81</v>
      </c>
    </row>
    <row r="145" s="13" customFormat="1">
      <c r="A145" s="13"/>
      <c r="B145" s="233"/>
      <c r="C145" s="234"/>
      <c r="D145" s="235" t="s">
        <v>181</v>
      </c>
      <c r="E145" s="236" t="s">
        <v>19</v>
      </c>
      <c r="F145" s="237" t="s">
        <v>1142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181</v>
      </c>
      <c r="AU145" s="243" t="s">
        <v>81</v>
      </c>
      <c r="AV145" s="13" t="s">
        <v>79</v>
      </c>
      <c r="AW145" s="13" t="s">
        <v>33</v>
      </c>
      <c r="AX145" s="13" t="s">
        <v>72</v>
      </c>
      <c r="AY145" s="243" t="s">
        <v>170</v>
      </c>
    </row>
    <row r="146" s="13" customFormat="1">
      <c r="A146" s="13"/>
      <c r="B146" s="233"/>
      <c r="C146" s="234"/>
      <c r="D146" s="235" t="s">
        <v>181</v>
      </c>
      <c r="E146" s="236" t="s">
        <v>19</v>
      </c>
      <c r="F146" s="237" t="s">
        <v>1099</v>
      </c>
      <c r="G146" s="234"/>
      <c r="H146" s="236" t="s">
        <v>19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181</v>
      </c>
      <c r="AU146" s="243" t="s">
        <v>81</v>
      </c>
      <c r="AV146" s="13" t="s">
        <v>79</v>
      </c>
      <c r="AW146" s="13" t="s">
        <v>33</v>
      </c>
      <c r="AX146" s="13" t="s">
        <v>72</v>
      </c>
      <c r="AY146" s="243" t="s">
        <v>170</v>
      </c>
    </row>
    <row r="147" s="13" customFormat="1">
      <c r="A147" s="13"/>
      <c r="B147" s="233"/>
      <c r="C147" s="234"/>
      <c r="D147" s="235" t="s">
        <v>181</v>
      </c>
      <c r="E147" s="236" t="s">
        <v>19</v>
      </c>
      <c r="F147" s="237" t="s">
        <v>1143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181</v>
      </c>
      <c r="AU147" s="243" t="s">
        <v>81</v>
      </c>
      <c r="AV147" s="13" t="s">
        <v>79</v>
      </c>
      <c r="AW147" s="13" t="s">
        <v>33</v>
      </c>
      <c r="AX147" s="13" t="s">
        <v>72</v>
      </c>
      <c r="AY147" s="243" t="s">
        <v>170</v>
      </c>
    </row>
    <row r="148" s="14" customFormat="1">
      <c r="A148" s="14"/>
      <c r="B148" s="244"/>
      <c r="C148" s="245"/>
      <c r="D148" s="235" t="s">
        <v>181</v>
      </c>
      <c r="E148" s="246" t="s">
        <v>19</v>
      </c>
      <c r="F148" s="247" t="s">
        <v>1129</v>
      </c>
      <c r="G148" s="245"/>
      <c r="H148" s="248">
        <v>67.799999999999997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181</v>
      </c>
      <c r="AU148" s="254" t="s">
        <v>81</v>
      </c>
      <c r="AV148" s="14" t="s">
        <v>81</v>
      </c>
      <c r="AW148" s="14" t="s">
        <v>33</v>
      </c>
      <c r="AX148" s="14" t="s">
        <v>72</v>
      </c>
      <c r="AY148" s="254" t="s">
        <v>170</v>
      </c>
    </row>
    <row r="149" s="15" customFormat="1">
      <c r="A149" s="15"/>
      <c r="B149" s="255"/>
      <c r="C149" s="256"/>
      <c r="D149" s="235" t="s">
        <v>181</v>
      </c>
      <c r="E149" s="257" t="s">
        <v>19</v>
      </c>
      <c r="F149" s="258" t="s">
        <v>187</v>
      </c>
      <c r="G149" s="256"/>
      <c r="H149" s="259">
        <v>67.799999999999997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181</v>
      </c>
      <c r="AU149" s="265" t="s">
        <v>81</v>
      </c>
      <c r="AV149" s="15" t="s">
        <v>177</v>
      </c>
      <c r="AW149" s="15" t="s">
        <v>33</v>
      </c>
      <c r="AX149" s="15" t="s">
        <v>79</v>
      </c>
      <c r="AY149" s="265" t="s">
        <v>170</v>
      </c>
    </row>
    <row r="150" s="2" customFormat="1" ht="16.5" customHeight="1">
      <c r="A150" s="41"/>
      <c r="B150" s="42"/>
      <c r="C150" s="215" t="s">
        <v>230</v>
      </c>
      <c r="D150" s="215" t="s">
        <v>172</v>
      </c>
      <c r="E150" s="216" t="s">
        <v>1148</v>
      </c>
      <c r="F150" s="217" t="s">
        <v>1149</v>
      </c>
      <c r="G150" s="218" t="s">
        <v>233</v>
      </c>
      <c r="H150" s="219">
        <v>67.799999999999997</v>
      </c>
      <c r="I150" s="220"/>
      <c r="J150" s="221">
        <f>ROUND(I150*H150,2)</f>
        <v>0</v>
      </c>
      <c r="K150" s="217" t="s">
        <v>176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188</v>
      </c>
      <c r="AT150" s="226" t="s">
        <v>172</v>
      </c>
      <c r="AU150" s="226" t="s">
        <v>81</v>
      </c>
      <c r="AY150" s="20" t="s">
        <v>170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188</v>
      </c>
      <c r="BM150" s="226" t="s">
        <v>1150</v>
      </c>
    </row>
    <row r="151" s="2" customFormat="1">
      <c r="A151" s="41"/>
      <c r="B151" s="42"/>
      <c r="C151" s="43"/>
      <c r="D151" s="228" t="s">
        <v>179</v>
      </c>
      <c r="E151" s="43"/>
      <c r="F151" s="229" t="s">
        <v>1151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179</v>
      </c>
      <c r="AU151" s="20" t="s">
        <v>81</v>
      </c>
    </row>
    <row r="152" s="13" customFormat="1">
      <c r="A152" s="13"/>
      <c r="B152" s="233"/>
      <c r="C152" s="234"/>
      <c r="D152" s="235" t="s">
        <v>181</v>
      </c>
      <c r="E152" s="236" t="s">
        <v>19</v>
      </c>
      <c r="F152" s="237" t="s">
        <v>1142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181</v>
      </c>
      <c r="AU152" s="243" t="s">
        <v>81</v>
      </c>
      <c r="AV152" s="13" t="s">
        <v>79</v>
      </c>
      <c r="AW152" s="13" t="s">
        <v>33</v>
      </c>
      <c r="AX152" s="13" t="s">
        <v>72</v>
      </c>
      <c r="AY152" s="243" t="s">
        <v>170</v>
      </c>
    </row>
    <row r="153" s="13" customFormat="1">
      <c r="A153" s="13"/>
      <c r="B153" s="233"/>
      <c r="C153" s="234"/>
      <c r="D153" s="235" t="s">
        <v>181</v>
      </c>
      <c r="E153" s="236" t="s">
        <v>19</v>
      </c>
      <c r="F153" s="237" t="s">
        <v>1099</v>
      </c>
      <c r="G153" s="234"/>
      <c r="H153" s="236" t="s">
        <v>19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181</v>
      </c>
      <c r="AU153" s="243" t="s">
        <v>81</v>
      </c>
      <c r="AV153" s="13" t="s">
        <v>79</v>
      </c>
      <c r="AW153" s="13" t="s">
        <v>33</v>
      </c>
      <c r="AX153" s="13" t="s">
        <v>72</v>
      </c>
      <c r="AY153" s="243" t="s">
        <v>170</v>
      </c>
    </row>
    <row r="154" s="13" customFormat="1">
      <c r="A154" s="13"/>
      <c r="B154" s="233"/>
      <c r="C154" s="234"/>
      <c r="D154" s="235" t="s">
        <v>181</v>
      </c>
      <c r="E154" s="236" t="s">
        <v>19</v>
      </c>
      <c r="F154" s="237" t="s">
        <v>1143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181</v>
      </c>
      <c r="AU154" s="243" t="s">
        <v>81</v>
      </c>
      <c r="AV154" s="13" t="s">
        <v>79</v>
      </c>
      <c r="AW154" s="13" t="s">
        <v>33</v>
      </c>
      <c r="AX154" s="13" t="s">
        <v>72</v>
      </c>
      <c r="AY154" s="243" t="s">
        <v>170</v>
      </c>
    </row>
    <row r="155" s="14" customFormat="1">
      <c r="A155" s="14"/>
      <c r="B155" s="244"/>
      <c r="C155" s="245"/>
      <c r="D155" s="235" t="s">
        <v>181</v>
      </c>
      <c r="E155" s="246" t="s">
        <v>19</v>
      </c>
      <c r="F155" s="247" t="s">
        <v>1129</v>
      </c>
      <c r="G155" s="245"/>
      <c r="H155" s="248">
        <v>67.799999999999997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181</v>
      </c>
      <c r="AU155" s="254" t="s">
        <v>81</v>
      </c>
      <c r="AV155" s="14" t="s">
        <v>81</v>
      </c>
      <c r="AW155" s="14" t="s">
        <v>33</v>
      </c>
      <c r="AX155" s="14" t="s">
        <v>72</v>
      </c>
      <c r="AY155" s="254" t="s">
        <v>170</v>
      </c>
    </row>
    <row r="156" s="15" customFormat="1">
      <c r="A156" s="15"/>
      <c r="B156" s="255"/>
      <c r="C156" s="256"/>
      <c r="D156" s="235" t="s">
        <v>181</v>
      </c>
      <c r="E156" s="257" t="s">
        <v>19</v>
      </c>
      <c r="F156" s="258" t="s">
        <v>187</v>
      </c>
      <c r="G156" s="256"/>
      <c r="H156" s="259">
        <v>67.799999999999997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5" t="s">
        <v>181</v>
      </c>
      <c r="AU156" s="265" t="s">
        <v>81</v>
      </c>
      <c r="AV156" s="15" t="s">
        <v>177</v>
      </c>
      <c r="AW156" s="15" t="s">
        <v>33</v>
      </c>
      <c r="AX156" s="15" t="s">
        <v>79</v>
      </c>
      <c r="AY156" s="265" t="s">
        <v>170</v>
      </c>
    </row>
    <row r="157" s="2" customFormat="1" ht="16.5" customHeight="1">
      <c r="A157" s="41"/>
      <c r="B157" s="42"/>
      <c r="C157" s="215" t="s">
        <v>242</v>
      </c>
      <c r="D157" s="215" t="s">
        <v>172</v>
      </c>
      <c r="E157" s="216" t="s">
        <v>1152</v>
      </c>
      <c r="F157" s="217" t="s">
        <v>1153</v>
      </c>
      <c r="G157" s="218" t="s">
        <v>233</v>
      </c>
      <c r="H157" s="219">
        <v>67.799999999999997</v>
      </c>
      <c r="I157" s="220"/>
      <c r="J157" s="221">
        <f>ROUND(I157*H157,2)</f>
        <v>0</v>
      </c>
      <c r="K157" s="217" t="s">
        <v>176</v>
      </c>
      <c r="L157" s="47"/>
      <c r="M157" s="222" t="s">
        <v>19</v>
      </c>
      <c r="N157" s="223" t="s">
        <v>43</v>
      </c>
      <c r="O157" s="87"/>
      <c r="P157" s="224">
        <f>O157*H157</f>
        <v>0</v>
      </c>
      <c r="Q157" s="224">
        <v>0.00025000000000000001</v>
      </c>
      <c r="R157" s="224">
        <f>Q157*H157</f>
        <v>0.01695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188</v>
      </c>
      <c r="AT157" s="226" t="s">
        <v>172</v>
      </c>
      <c r="AU157" s="226" t="s">
        <v>81</v>
      </c>
      <c r="AY157" s="20" t="s">
        <v>170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79</v>
      </c>
      <c r="BK157" s="227">
        <f>ROUND(I157*H157,2)</f>
        <v>0</v>
      </c>
      <c r="BL157" s="20" t="s">
        <v>188</v>
      </c>
      <c r="BM157" s="226" t="s">
        <v>1154</v>
      </c>
    </row>
    <row r="158" s="2" customFormat="1">
      <c r="A158" s="41"/>
      <c r="B158" s="42"/>
      <c r="C158" s="43"/>
      <c r="D158" s="228" t="s">
        <v>179</v>
      </c>
      <c r="E158" s="43"/>
      <c r="F158" s="229" t="s">
        <v>1155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179</v>
      </c>
      <c r="AU158" s="20" t="s">
        <v>81</v>
      </c>
    </row>
    <row r="159" s="13" customFormat="1">
      <c r="A159" s="13"/>
      <c r="B159" s="233"/>
      <c r="C159" s="234"/>
      <c r="D159" s="235" t="s">
        <v>181</v>
      </c>
      <c r="E159" s="236" t="s">
        <v>19</v>
      </c>
      <c r="F159" s="237" t="s">
        <v>1156</v>
      </c>
      <c r="G159" s="234"/>
      <c r="H159" s="236" t="s">
        <v>19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181</v>
      </c>
      <c r="AU159" s="243" t="s">
        <v>81</v>
      </c>
      <c r="AV159" s="13" t="s">
        <v>79</v>
      </c>
      <c r="AW159" s="13" t="s">
        <v>33</v>
      </c>
      <c r="AX159" s="13" t="s">
        <v>72</v>
      </c>
      <c r="AY159" s="243" t="s">
        <v>170</v>
      </c>
    </row>
    <row r="160" s="13" customFormat="1">
      <c r="A160" s="13"/>
      <c r="B160" s="233"/>
      <c r="C160" s="234"/>
      <c r="D160" s="235" t="s">
        <v>181</v>
      </c>
      <c r="E160" s="236" t="s">
        <v>19</v>
      </c>
      <c r="F160" s="237" t="s">
        <v>1099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181</v>
      </c>
      <c r="AU160" s="243" t="s">
        <v>81</v>
      </c>
      <c r="AV160" s="13" t="s">
        <v>79</v>
      </c>
      <c r="AW160" s="13" t="s">
        <v>33</v>
      </c>
      <c r="AX160" s="13" t="s">
        <v>72</v>
      </c>
      <c r="AY160" s="243" t="s">
        <v>170</v>
      </c>
    </row>
    <row r="161" s="13" customFormat="1">
      <c r="A161" s="13"/>
      <c r="B161" s="233"/>
      <c r="C161" s="234"/>
      <c r="D161" s="235" t="s">
        <v>181</v>
      </c>
      <c r="E161" s="236" t="s">
        <v>19</v>
      </c>
      <c r="F161" s="237" t="s">
        <v>1157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181</v>
      </c>
      <c r="AU161" s="243" t="s">
        <v>81</v>
      </c>
      <c r="AV161" s="13" t="s">
        <v>79</v>
      </c>
      <c r="AW161" s="13" t="s">
        <v>33</v>
      </c>
      <c r="AX161" s="13" t="s">
        <v>72</v>
      </c>
      <c r="AY161" s="243" t="s">
        <v>170</v>
      </c>
    </row>
    <row r="162" s="14" customFormat="1">
      <c r="A162" s="14"/>
      <c r="B162" s="244"/>
      <c r="C162" s="245"/>
      <c r="D162" s="235" t="s">
        <v>181</v>
      </c>
      <c r="E162" s="246" t="s">
        <v>19</v>
      </c>
      <c r="F162" s="247" t="s">
        <v>1129</v>
      </c>
      <c r="G162" s="245"/>
      <c r="H162" s="248">
        <v>67.799999999999997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181</v>
      </c>
      <c r="AU162" s="254" t="s">
        <v>81</v>
      </c>
      <c r="AV162" s="14" t="s">
        <v>81</v>
      </c>
      <c r="AW162" s="14" t="s">
        <v>33</v>
      </c>
      <c r="AX162" s="14" t="s">
        <v>72</v>
      </c>
      <c r="AY162" s="254" t="s">
        <v>170</v>
      </c>
    </row>
    <row r="163" s="15" customFormat="1">
      <c r="A163" s="15"/>
      <c r="B163" s="255"/>
      <c r="C163" s="256"/>
      <c r="D163" s="235" t="s">
        <v>181</v>
      </c>
      <c r="E163" s="257" t="s">
        <v>19</v>
      </c>
      <c r="F163" s="258" t="s">
        <v>187</v>
      </c>
      <c r="G163" s="256"/>
      <c r="H163" s="259">
        <v>67.799999999999997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181</v>
      </c>
      <c r="AU163" s="265" t="s">
        <v>81</v>
      </c>
      <c r="AV163" s="15" t="s">
        <v>177</v>
      </c>
      <c r="AW163" s="15" t="s">
        <v>33</v>
      </c>
      <c r="AX163" s="15" t="s">
        <v>79</v>
      </c>
      <c r="AY163" s="265" t="s">
        <v>170</v>
      </c>
    </row>
    <row r="164" s="2" customFormat="1" ht="24.15" customHeight="1">
      <c r="A164" s="41"/>
      <c r="B164" s="42"/>
      <c r="C164" s="215" t="s">
        <v>252</v>
      </c>
      <c r="D164" s="215" t="s">
        <v>172</v>
      </c>
      <c r="E164" s="216" t="s">
        <v>1158</v>
      </c>
      <c r="F164" s="217" t="s">
        <v>1159</v>
      </c>
      <c r="G164" s="218" t="s">
        <v>233</v>
      </c>
      <c r="H164" s="219">
        <v>67.799999999999997</v>
      </c>
      <c r="I164" s="220"/>
      <c r="J164" s="221">
        <f>ROUND(I164*H164,2)</f>
        <v>0</v>
      </c>
      <c r="K164" s="217" t="s">
        <v>176</v>
      </c>
      <c r="L164" s="47"/>
      <c r="M164" s="222" t="s">
        <v>19</v>
      </c>
      <c r="N164" s="223" t="s">
        <v>43</v>
      </c>
      <c r="O164" s="87"/>
      <c r="P164" s="224">
        <f>O164*H164</f>
        <v>0</v>
      </c>
      <c r="Q164" s="224">
        <v>0.00027999999999999998</v>
      </c>
      <c r="R164" s="224">
        <f>Q164*H164</f>
        <v>0.018983999999999997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188</v>
      </c>
      <c r="AT164" s="226" t="s">
        <v>172</v>
      </c>
      <c r="AU164" s="226" t="s">
        <v>81</v>
      </c>
      <c r="AY164" s="20" t="s">
        <v>170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79</v>
      </c>
      <c r="BK164" s="227">
        <f>ROUND(I164*H164,2)</f>
        <v>0</v>
      </c>
      <c r="BL164" s="20" t="s">
        <v>188</v>
      </c>
      <c r="BM164" s="226" t="s">
        <v>1160</v>
      </c>
    </row>
    <row r="165" s="2" customFormat="1">
      <c r="A165" s="41"/>
      <c r="B165" s="42"/>
      <c r="C165" s="43"/>
      <c r="D165" s="228" t="s">
        <v>179</v>
      </c>
      <c r="E165" s="43"/>
      <c r="F165" s="229" t="s">
        <v>1161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179</v>
      </c>
      <c r="AU165" s="20" t="s">
        <v>81</v>
      </c>
    </row>
    <row r="166" s="13" customFormat="1">
      <c r="A166" s="13"/>
      <c r="B166" s="233"/>
      <c r="C166" s="234"/>
      <c r="D166" s="235" t="s">
        <v>181</v>
      </c>
      <c r="E166" s="236" t="s">
        <v>19</v>
      </c>
      <c r="F166" s="237" t="s">
        <v>1156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181</v>
      </c>
      <c r="AU166" s="243" t="s">
        <v>81</v>
      </c>
      <c r="AV166" s="13" t="s">
        <v>79</v>
      </c>
      <c r="AW166" s="13" t="s">
        <v>33</v>
      </c>
      <c r="AX166" s="13" t="s">
        <v>72</v>
      </c>
      <c r="AY166" s="243" t="s">
        <v>170</v>
      </c>
    </row>
    <row r="167" s="13" customFormat="1">
      <c r="A167" s="13"/>
      <c r="B167" s="233"/>
      <c r="C167" s="234"/>
      <c r="D167" s="235" t="s">
        <v>181</v>
      </c>
      <c r="E167" s="236" t="s">
        <v>19</v>
      </c>
      <c r="F167" s="237" t="s">
        <v>1099</v>
      </c>
      <c r="G167" s="234"/>
      <c r="H167" s="236" t="s">
        <v>19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181</v>
      </c>
      <c r="AU167" s="243" t="s">
        <v>81</v>
      </c>
      <c r="AV167" s="13" t="s">
        <v>79</v>
      </c>
      <c r="AW167" s="13" t="s">
        <v>33</v>
      </c>
      <c r="AX167" s="13" t="s">
        <v>72</v>
      </c>
      <c r="AY167" s="243" t="s">
        <v>170</v>
      </c>
    </row>
    <row r="168" s="13" customFormat="1">
      <c r="A168" s="13"/>
      <c r="B168" s="233"/>
      <c r="C168" s="234"/>
      <c r="D168" s="235" t="s">
        <v>181</v>
      </c>
      <c r="E168" s="236" t="s">
        <v>19</v>
      </c>
      <c r="F168" s="237" t="s">
        <v>1157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181</v>
      </c>
      <c r="AU168" s="243" t="s">
        <v>81</v>
      </c>
      <c r="AV168" s="13" t="s">
        <v>79</v>
      </c>
      <c r="AW168" s="13" t="s">
        <v>33</v>
      </c>
      <c r="AX168" s="13" t="s">
        <v>72</v>
      </c>
      <c r="AY168" s="243" t="s">
        <v>170</v>
      </c>
    </row>
    <row r="169" s="14" customFormat="1">
      <c r="A169" s="14"/>
      <c r="B169" s="244"/>
      <c r="C169" s="245"/>
      <c r="D169" s="235" t="s">
        <v>181</v>
      </c>
      <c r="E169" s="246" t="s">
        <v>19</v>
      </c>
      <c r="F169" s="247" t="s">
        <v>1129</v>
      </c>
      <c r="G169" s="245"/>
      <c r="H169" s="248">
        <v>67.799999999999997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181</v>
      </c>
      <c r="AU169" s="254" t="s">
        <v>81</v>
      </c>
      <c r="AV169" s="14" t="s">
        <v>81</v>
      </c>
      <c r="AW169" s="14" t="s">
        <v>33</v>
      </c>
      <c r="AX169" s="14" t="s">
        <v>72</v>
      </c>
      <c r="AY169" s="254" t="s">
        <v>170</v>
      </c>
    </row>
    <row r="170" s="15" customFormat="1">
      <c r="A170" s="15"/>
      <c r="B170" s="255"/>
      <c r="C170" s="256"/>
      <c r="D170" s="235" t="s">
        <v>181</v>
      </c>
      <c r="E170" s="257" t="s">
        <v>19</v>
      </c>
      <c r="F170" s="258" t="s">
        <v>187</v>
      </c>
      <c r="G170" s="256"/>
      <c r="H170" s="259">
        <v>67.799999999999997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181</v>
      </c>
      <c r="AU170" s="265" t="s">
        <v>81</v>
      </c>
      <c r="AV170" s="15" t="s">
        <v>177</v>
      </c>
      <c r="AW170" s="15" t="s">
        <v>33</v>
      </c>
      <c r="AX170" s="15" t="s">
        <v>79</v>
      </c>
      <c r="AY170" s="265" t="s">
        <v>170</v>
      </c>
    </row>
    <row r="171" s="13" customFormat="1">
      <c r="A171" s="13"/>
      <c r="B171" s="233"/>
      <c r="C171" s="234"/>
      <c r="D171" s="235" t="s">
        <v>181</v>
      </c>
      <c r="E171" s="236" t="s">
        <v>19</v>
      </c>
      <c r="F171" s="237" t="s">
        <v>1162</v>
      </c>
      <c r="G171" s="234"/>
      <c r="H171" s="236" t="s">
        <v>19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181</v>
      </c>
      <c r="AU171" s="243" t="s">
        <v>81</v>
      </c>
      <c r="AV171" s="13" t="s">
        <v>79</v>
      </c>
      <c r="AW171" s="13" t="s">
        <v>33</v>
      </c>
      <c r="AX171" s="13" t="s">
        <v>72</v>
      </c>
      <c r="AY171" s="243" t="s">
        <v>170</v>
      </c>
    </row>
    <row r="172" s="12" customFormat="1" ht="22.8" customHeight="1">
      <c r="A172" s="12"/>
      <c r="B172" s="199"/>
      <c r="C172" s="200"/>
      <c r="D172" s="201" t="s">
        <v>71</v>
      </c>
      <c r="E172" s="213" t="s">
        <v>497</v>
      </c>
      <c r="F172" s="213" t="s">
        <v>991</v>
      </c>
      <c r="G172" s="200"/>
      <c r="H172" s="200"/>
      <c r="I172" s="203"/>
      <c r="J172" s="214">
        <f>BK172</f>
        <v>0</v>
      </c>
      <c r="K172" s="200"/>
      <c r="L172" s="205"/>
      <c r="M172" s="206"/>
      <c r="N172" s="207"/>
      <c r="O172" s="207"/>
      <c r="P172" s="208">
        <f>SUM(P173:P255)</f>
        <v>0</v>
      </c>
      <c r="Q172" s="207"/>
      <c r="R172" s="208">
        <f>SUM(R173:R255)</f>
        <v>0.1001816145</v>
      </c>
      <c r="S172" s="207"/>
      <c r="T172" s="209">
        <f>SUM(T173:T255)</f>
        <v>0.0024938999999999998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81</v>
      </c>
      <c r="AT172" s="211" t="s">
        <v>71</v>
      </c>
      <c r="AU172" s="211" t="s">
        <v>79</v>
      </c>
      <c r="AY172" s="210" t="s">
        <v>170</v>
      </c>
      <c r="BK172" s="212">
        <f>SUM(BK173:BK255)</f>
        <v>0</v>
      </c>
    </row>
    <row r="173" s="2" customFormat="1" ht="16.5" customHeight="1">
      <c r="A173" s="41"/>
      <c r="B173" s="42"/>
      <c r="C173" s="215" t="s">
        <v>8</v>
      </c>
      <c r="D173" s="215" t="s">
        <v>172</v>
      </c>
      <c r="E173" s="216" t="s">
        <v>993</v>
      </c>
      <c r="F173" s="217" t="s">
        <v>994</v>
      </c>
      <c r="G173" s="218" t="s">
        <v>233</v>
      </c>
      <c r="H173" s="219">
        <v>67.799999999999997</v>
      </c>
      <c r="I173" s="220"/>
      <c r="J173" s="221">
        <f>ROUND(I173*H173,2)</f>
        <v>0</v>
      </c>
      <c r="K173" s="217" t="s">
        <v>176</v>
      </c>
      <c r="L173" s="47"/>
      <c r="M173" s="222" t="s">
        <v>19</v>
      </c>
      <c r="N173" s="223" t="s">
        <v>43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3.0000000000000001E-05</v>
      </c>
      <c r="T173" s="225">
        <f>S173*H173</f>
        <v>0.0020339999999999998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188</v>
      </c>
      <c r="AT173" s="226" t="s">
        <v>172</v>
      </c>
      <c r="AU173" s="226" t="s">
        <v>81</v>
      </c>
      <c r="AY173" s="20" t="s">
        <v>170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79</v>
      </c>
      <c r="BK173" s="227">
        <f>ROUND(I173*H173,2)</f>
        <v>0</v>
      </c>
      <c r="BL173" s="20" t="s">
        <v>188</v>
      </c>
      <c r="BM173" s="226" t="s">
        <v>1163</v>
      </c>
    </row>
    <row r="174" s="2" customFormat="1">
      <c r="A174" s="41"/>
      <c r="B174" s="42"/>
      <c r="C174" s="43"/>
      <c r="D174" s="228" t="s">
        <v>179</v>
      </c>
      <c r="E174" s="43"/>
      <c r="F174" s="229" t="s">
        <v>996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179</v>
      </c>
      <c r="AU174" s="20" t="s">
        <v>81</v>
      </c>
    </row>
    <row r="175" s="13" customFormat="1">
      <c r="A175" s="13"/>
      <c r="B175" s="233"/>
      <c r="C175" s="234"/>
      <c r="D175" s="235" t="s">
        <v>181</v>
      </c>
      <c r="E175" s="236" t="s">
        <v>19</v>
      </c>
      <c r="F175" s="237" t="s">
        <v>1164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181</v>
      </c>
      <c r="AU175" s="243" t="s">
        <v>81</v>
      </c>
      <c r="AV175" s="13" t="s">
        <v>79</v>
      </c>
      <c r="AW175" s="13" t="s">
        <v>33</v>
      </c>
      <c r="AX175" s="13" t="s">
        <v>72</v>
      </c>
      <c r="AY175" s="243" t="s">
        <v>170</v>
      </c>
    </row>
    <row r="176" s="13" customFormat="1">
      <c r="A176" s="13"/>
      <c r="B176" s="233"/>
      <c r="C176" s="234"/>
      <c r="D176" s="235" t="s">
        <v>181</v>
      </c>
      <c r="E176" s="236" t="s">
        <v>19</v>
      </c>
      <c r="F176" s="237" t="s">
        <v>1099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181</v>
      </c>
      <c r="AU176" s="243" t="s">
        <v>81</v>
      </c>
      <c r="AV176" s="13" t="s">
        <v>79</v>
      </c>
      <c r="AW176" s="13" t="s">
        <v>33</v>
      </c>
      <c r="AX176" s="13" t="s">
        <v>72</v>
      </c>
      <c r="AY176" s="243" t="s">
        <v>170</v>
      </c>
    </row>
    <row r="177" s="13" customFormat="1">
      <c r="A177" s="13"/>
      <c r="B177" s="233"/>
      <c r="C177" s="234"/>
      <c r="D177" s="235" t="s">
        <v>181</v>
      </c>
      <c r="E177" s="236" t="s">
        <v>19</v>
      </c>
      <c r="F177" s="237" t="s">
        <v>998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181</v>
      </c>
      <c r="AU177" s="243" t="s">
        <v>81</v>
      </c>
      <c r="AV177" s="13" t="s">
        <v>79</v>
      </c>
      <c r="AW177" s="13" t="s">
        <v>33</v>
      </c>
      <c r="AX177" s="13" t="s">
        <v>72</v>
      </c>
      <c r="AY177" s="243" t="s">
        <v>170</v>
      </c>
    </row>
    <row r="178" s="14" customFormat="1">
      <c r="A178" s="14"/>
      <c r="B178" s="244"/>
      <c r="C178" s="245"/>
      <c r="D178" s="235" t="s">
        <v>181</v>
      </c>
      <c r="E178" s="246" t="s">
        <v>19</v>
      </c>
      <c r="F178" s="247" t="s">
        <v>1129</v>
      </c>
      <c r="G178" s="245"/>
      <c r="H178" s="248">
        <v>67.799999999999997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181</v>
      </c>
      <c r="AU178" s="254" t="s">
        <v>81</v>
      </c>
      <c r="AV178" s="14" t="s">
        <v>81</v>
      </c>
      <c r="AW178" s="14" t="s">
        <v>33</v>
      </c>
      <c r="AX178" s="14" t="s">
        <v>72</v>
      </c>
      <c r="AY178" s="254" t="s">
        <v>170</v>
      </c>
    </row>
    <row r="179" s="15" customFormat="1">
      <c r="A179" s="15"/>
      <c r="B179" s="255"/>
      <c r="C179" s="256"/>
      <c r="D179" s="235" t="s">
        <v>181</v>
      </c>
      <c r="E179" s="257" t="s">
        <v>19</v>
      </c>
      <c r="F179" s="258" t="s">
        <v>187</v>
      </c>
      <c r="G179" s="256"/>
      <c r="H179" s="259">
        <v>67.799999999999997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181</v>
      </c>
      <c r="AU179" s="265" t="s">
        <v>81</v>
      </c>
      <c r="AV179" s="15" t="s">
        <v>177</v>
      </c>
      <c r="AW179" s="15" t="s">
        <v>33</v>
      </c>
      <c r="AX179" s="15" t="s">
        <v>79</v>
      </c>
      <c r="AY179" s="265" t="s">
        <v>170</v>
      </c>
    </row>
    <row r="180" s="2" customFormat="1" ht="16.5" customHeight="1">
      <c r="A180" s="41"/>
      <c r="B180" s="42"/>
      <c r="C180" s="281" t="s">
        <v>268</v>
      </c>
      <c r="D180" s="281" t="s">
        <v>559</v>
      </c>
      <c r="E180" s="282" t="s">
        <v>1002</v>
      </c>
      <c r="F180" s="283" t="s">
        <v>1003</v>
      </c>
      <c r="G180" s="284" t="s">
        <v>233</v>
      </c>
      <c r="H180" s="285">
        <v>74.579999999999998</v>
      </c>
      <c r="I180" s="286"/>
      <c r="J180" s="287">
        <f>ROUND(I180*H180,2)</f>
        <v>0</v>
      </c>
      <c r="K180" s="283" t="s">
        <v>176</v>
      </c>
      <c r="L180" s="288"/>
      <c r="M180" s="289" t="s">
        <v>19</v>
      </c>
      <c r="N180" s="290" t="s">
        <v>43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428</v>
      </c>
      <c r="AT180" s="226" t="s">
        <v>559</v>
      </c>
      <c r="AU180" s="226" t="s">
        <v>81</v>
      </c>
      <c r="AY180" s="20" t="s">
        <v>170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79</v>
      </c>
      <c r="BK180" s="227">
        <f>ROUND(I180*H180,2)</f>
        <v>0</v>
      </c>
      <c r="BL180" s="20" t="s">
        <v>188</v>
      </c>
      <c r="BM180" s="226" t="s">
        <v>1165</v>
      </c>
    </row>
    <row r="181" s="13" customFormat="1">
      <c r="A181" s="13"/>
      <c r="B181" s="233"/>
      <c r="C181" s="234"/>
      <c r="D181" s="235" t="s">
        <v>181</v>
      </c>
      <c r="E181" s="236" t="s">
        <v>19</v>
      </c>
      <c r="F181" s="237" t="s">
        <v>1164</v>
      </c>
      <c r="G181" s="234"/>
      <c r="H181" s="236" t="s">
        <v>19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181</v>
      </c>
      <c r="AU181" s="243" t="s">
        <v>81</v>
      </c>
      <c r="AV181" s="13" t="s">
        <v>79</v>
      </c>
      <c r="AW181" s="13" t="s">
        <v>33</v>
      </c>
      <c r="AX181" s="13" t="s">
        <v>72</v>
      </c>
      <c r="AY181" s="243" t="s">
        <v>170</v>
      </c>
    </row>
    <row r="182" s="13" customFormat="1">
      <c r="A182" s="13"/>
      <c r="B182" s="233"/>
      <c r="C182" s="234"/>
      <c r="D182" s="235" t="s">
        <v>181</v>
      </c>
      <c r="E182" s="236" t="s">
        <v>19</v>
      </c>
      <c r="F182" s="237" t="s">
        <v>1099</v>
      </c>
      <c r="G182" s="234"/>
      <c r="H182" s="236" t="s">
        <v>19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181</v>
      </c>
      <c r="AU182" s="243" t="s">
        <v>81</v>
      </c>
      <c r="AV182" s="13" t="s">
        <v>79</v>
      </c>
      <c r="AW182" s="13" t="s">
        <v>33</v>
      </c>
      <c r="AX182" s="13" t="s">
        <v>72</v>
      </c>
      <c r="AY182" s="243" t="s">
        <v>170</v>
      </c>
    </row>
    <row r="183" s="13" customFormat="1">
      <c r="A183" s="13"/>
      <c r="B183" s="233"/>
      <c r="C183" s="234"/>
      <c r="D183" s="235" t="s">
        <v>181</v>
      </c>
      <c r="E183" s="236" t="s">
        <v>19</v>
      </c>
      <c r="F183" s="237" t="s">
        <v>998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181</v>
      </c>
      <c r="AU183" s="243" t="s">
        <v>81</v>
      </c>
      <c r="AV183" s="13" t="s">
        <v>79</v>
      </c>
      <c r="AW183" s="13" t="s">
        <v>33</v>
      </c>
      <c r="AX183" s="13" t="s">
        <v>72</v>
      </c>
      <c r="AY183" s="243" t="s">
        <v>170</v>
      </c>
    </row>
    <row r="184" s="14" customFormat="1">
      <c r="A184" s="14"/>
      <c r="B184" s="244"/>
      <c r="C184" s="245"/>
      <c r="D184" s="235" t="s">
        <v>181</v>
      </c>
      <c r="E184" s="246" t="s">
        <v>19</v>
      </c>
      <c r="F184" s="247" t="s">
        <v>1129</v>
      </c>
      <c r="G184" s="245"/>
      <c r="H184" s="248">
        <v>67.799999999999997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181</v>
      </c>
      <c r="AU184" s="254" t="s">
        <v>81</v>
      </c>
      <c r="AV184" s="14" t="s">
        <v>81</v>
      </c>
      <c r="AW184" s="14" t="s">
        <v>33</v>
      </c>
      <c r="AX184" s="14" t="s">
        <v>72</v>
      </c>
      <c r="AY184" s="254" t="s">
        <v>170</v>
      </c>
    </row>
    <row r="185" s="15" customFormat="1">
      <c r="A185" s="15"/>
      <c r="B185" s="255"/>
      <c r="C185" s="256"/>
      <c r="D185" s="235" t="s">
        <v>181</v>
      </c>
      <c r="E185" s="257" t="s">
        <v>19</v>
      </c>
      <c r="F185" s="258" t="s">
        <v>187</v>
      </c>
      <c r="G185" s="256"/>
      <c r="H185" s="259">
        <v>67.799999999999997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5" t="s">
        <v>181</v>
      </c>
      <c r="AU185" s="265" t="s">
        <v>81</v>
      </c>
      <c r="AV185" s="15" t="s">
        <v>177</v>
      </c>
      <c r="AW185" s="15" t="s">
        <v>33</v>
      </c>
      <c r="AX185" s="15" t="s">
        <v>79</v>
      </c>
      <c r="AY185" s="265" t="s">
        <v>170</v>
      </c>
    </row>
    <row r="186" s="14" customFormat="1">
      <c r="A186" s="14"/>
      <c r="B186" s="244"/>
      <c r="C186" s="245"/>
      <c r="D186" s="235" t="s">
        <v>181</v>
      </c>
      <c r="E186" s="245"/>
      <c r="F186" s="247" t="s">
        <v>1166</v>
      </c>
      <c r="G186" s="245"/>
      <c r="H186" s="248">
        <v>74.579999999999998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181</v>
      </c>
      <c r="AU186" s="254" t="s">
        <v>81</v>
      </c>
      <c r="AV186" s="14" t="s">
        <v>81</v>
      </c>
      <c r="AW186" s="14" t="s">
        <v>4</v>
      </c>
      <c r="AX186" s="14" t="s">
        <v>79</v>
      </c>
      <c r="AY186" s="254" t="s">
        <v>170</v>
      </c>
    </row>
    <row r="187" s="2" customFormat="1" ht="24.15" customHeight="1">
      <c r="A187" s="41"/>
      <c r="B187" s="42"/>
      <c r="C187" s="215" t="s">
        <v>276</v>
      </c>
      <c r="D187" s="215" t="s">
        <v>172</v>
      </c>
      <c r="E187" s="216" t="s">
        <v>1007</v>
      </c>
      <c r="F187" s="217" t="s">
        <v>1008</v>
      </c>
      <c r="G187" s="218" t="s">
        <v>233</v>
      </c>
      <c r="H187" s="219">
        <v>15.33</v>
      </c>
      <c r="I187" s="220"/>
      <c r="J187" s="221">
        <f>ROUND(I187*H187,2)</f>
        <v>0</v>
      </c>
      <c r="K187" s="217" t="s">
        <v>176</v>
      </c>
      <c r="L187" s="47"/>
      <c r="M187" s="222" t="s">
        <v>19</v>
      </c>
      <c r="N187" s="223" t="s">
        <v>43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3.0000000000000001E-05</v>
      </c>
      <c r="T187" s="225">
        <f>S187*H187</f>
        <v>0.00045990000000000001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188</v>
      </c>
      <c r="AT187" s="226" t="s">
        <v>172</v>
      </c>
      <c r="AU187" s="226" t="s">
        <v>81</v>
      </c>
      <c r="AY187" s="20" t="s">
        <v>170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188</v>
      </c>
      <c r="BM187" s="226" t="s">
        <v>1167</v>
      </c>
    </row>
    <row r="188" s="2" customFormat="1">
      <c r="A188" s="41"/>
      <c r="B188" s="42"/>
      <c r="C188" s="43"/>
      <c r="D188" s="228" t="s">
        <v>179</v>
      </c>
      <c r="E188" s="43"/>
      <c r="F188" s="229" t="s">
        <v>1010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179</v>
      </c>
      <c r="AU188" s="20" t="s">
        <v>81</v>
      </c>
    </row>
    <row r="189" s="13" customFormat="1">
      <c r="A189" s="13"/>
      <c r="B189" s="233"/>
      <c r="C189" s="234"/>
      <c r="D189" s="235" t="s">
        <v>181</v>
      </c>
      <c r="E189" s="236" t="s">
        <v>19</v>
      </c>
      <c r="F189" s="237" t="s">
        <v>1168</v>
      </c>
      <c r="G189" s="234"/>
      <c r="H189" s="236" t="s">
        <v>19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181</v>
      </c>
      <c r="AU189" s="243" t="s">
        <v>81</v>
      </c>
      <c r="AV189" s="13" t="s">
        <v>79</v>
      </c>
      <c r="AW189" s="13" t="s">
        <v>33</v>
      </c>
      <c r="AX189" s="13" t="s">
        <v>72</v>
      </c>
      <c r="AY189" s="243" t="s">
        <v>170</v>
      </c>
    </row>
    <row r="190" s="13" customFormat="1">
      <c r="A190" s="13"/>
      <c r="B190" s="233"/>
      <c r="C190" s="234"/>
      <c r="D190" s="235" t="s">
        <v>181</v>
      </c>
      <c r="E190" s="236" t="s">
        <v>19</v>
      </c>
      <c r="F190" s="237" t="s">
        <v>1099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181</v>
      </c>
      <c r="AU190" s="243" t="s">
        <v>81</v>
      </c>
      <c r="AV190" s="13" t="s">
        <v>79</v>
      </c>
      <c r="AW190" s="13" t="s">
        <v>33</v>
      </c>
      <c r="AX190" s="13" t="s">
        <v>72</v>
      </c>
      <c r="AY190" s="243" t="s">
        <v>170</v>
      </c>
    </row>
    <row r="191" s="13" customFormat="1">
      <c r="A191" s="13"/>
      <c r="B191" s="233"/>
      <c r="C191" s="234"/>
      <c r="D191" s="235" t="s">
        <v>181</v>
      </c>
      <c r="E191" s="236" t="s">
        <v>19</v>
      </c>
      <c r="F191" s="237" t="s">
        <v>1169</v>
      </c>
      <c r="G191" s="234"/>
      <c r="H191" s="236" t="s">
        <v>19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181</v>
      </c>
      <c r="AU191" s="243" t="s">
        <v>81</v>
      </c>
      <c r="AV191" s="13" t="s">
        <v>79</v>
      </c>
      <c r="AW191" s="13" t="s">
        <v>33</v>
      </c>
      <c r="AX191" s="13" t="s">
        <v>72</v>
      </c>
      <c r="AY191" s="243" t="s">
        <v>170</v>
      </c>
    </row>
    <row r="192" s="14" customFormat="1">
      <c r="A192" s="14"/>
      <c r="B192" s="244"/>
      <c r="C192" s="245"/>
      <c r="D192" s="235" t="s">
        <v>181</v>
      </c>
      <c r="E192" s="246" t="s">
        <v>19</v>
      </c>
      <c r="F192" s="247" t="s">
        <v>1170</v>
      </c>
      <c r="G192" s="245"/>
      <c r="H192" s="248">
        <v>6.2999999999999998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181</v>
      </c>
      <c r="AU192" s="254" t="s">
        <v>81</v>
      </c>
      <c r="AV192" s="14" t="s">
        <v>81</v>
      </c>
      <c r="AW192" s="14" t="s">
        <v>33</v>
      </c>
      <c r="AX192" s="14" t="s">
        <v>72</v>
      </c>
      <c r="AY192" s="254" t="s">
        <v>170</v>
      </c>
    </row>
    <row r="193" s="16" customFormat="1">
      <c r="A193" s="16"/>
      <c r="B193" s="266"/>
      <c r="C193" s="267"/>
      <c r="D193" s="235" t="s">
        <v>181</v>
      </c>
      <c r="E193" s="268" t="s">
        <v>19</v>
      </c>
      <c r="F193" s="269" t="s">
        <v>409</v>
      </c>
      <c r="G193" s="267"/>
      <c r="H193" s="270">
        <v>6.2999999999999998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76" t="s">
        <v>181</v>
      </c>
      <c r="AU193" s="276" t="s">
        <v>81</v>
      </c>
      <c r="AV193" s="16" t="s">
        <v>194</v>
      </c>
      <c r="AW193" s="16" t="s">
        <v>33</v>
      </c>
      <c r="AX193" s="16" t="s">
        <v>72</v>
      </c>
      <c r="AY193" s="276" t="s">
        <v>170</v>
      </c>
    </row>
    <row r="194" s="13" customFormat="1">
      <c r="A194" s="13"/>
      <c r="B194" s="233"/>
      <c r="C194" s="234"/>
      <c r="D194" s="235" t="s">
        <v>181</v>
      </c>
      <c r="E194" s="236" t="s">
        <v>19</v>
      </c>
      <c r="F194" s="237" t="s">
        <v>1171</v>
      </c>
      <c r="G194" s="234"/>
      <c r="H194" s="236" t="s">
        <v>19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181</v>
      </c>
      <c r="AU194" s="243" t="s">
        <v>81</v>
      </c>
      <c r="AV194" s="13" t="s">
        <v>79</v>
      </c>
      <c r="AW194" s="13" t="s">
        <v>33</v>
      </c>
      <c r="AX194" s="13" t="s">
        <v>72</v>
      </c>
      <c r="AY194" s="243" t="s">
        <v>170</v>
      </c>
    </row>
    <row r="195" s="13" customFormat="1">
      <c r="A195" s="13"/>
      <c r="B195" s="233"/>
      <c r="C195" s="234"/>
      <c r="D195" s="235" t="s">
        <v>181</v>
      </c>
      <c r="E195" s="236" t="s">
        <v>19</v>
      </c>
      <c r="F195" s="237" t="s">
        <v>1099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181</v>
      </c>
      <c r="AU195" s="243" t="s">
        <v>81</v>
      </c>
      <c r="AV195" s="13" t="s">
        <v>79</v>
      </c>
      <c r="AW195" s="13" t="s">
        <v>33</v>
      </c>
      <c r="AX195" s="13" t="s">
        <v>72</v>
      </c>
      <c r="AY195" s="243" t="s">
        <v>170</v>
      </c>
    </row>
    <row r="196" s="13" customFormat="1">
      <c r="A196" s="13"/>
      <c r="B196" s="233"/>
      <c r="C196" s="234"/>
      <c r="D196" s="235" t="s">
        <v>181</v>
      </c>
      <c r="E196" s="236" t="s">
        <v>19</v>
      </c>
      <c r="F196" s="237" t="s">
        <v>1172</v>
      </c>
      <c r="G196" s="234"/>
      <c r="H196" s="236" t="s">
        <v>19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181</v>
      </c>
      <c r="AU196" s="243" t="s">
        <v>81</v>
      </c>
      <c r="AV196" s="13" t="s">
        <v>79</v>
      </c>
      <c r="AW196" s="13" t="s">
        <v>33</v>
      </c>
      <c r="AX196" s="13" t="s">
        <v>72</v>
      </c>
      <c r="AY196" s="243" t="s">
        <v>170</v>
      </c>
    </row>
    <row r="197" s="14" customFormat="1">
      <c r="A197" s="14"/>
      <c r="B197" s="244"/>
      <c r="C197" s="245"/>
      <c r="D197" s="235" t="s">
        <v>181</v>
      </c>
      <c r="E197" s="246" t="s">
        <v>19</v>
      </c>
      <c r="F197" s="247" t="s">
        <v>1173</v>
      </c>
      <c r="G197" s="245"/>
      <c r="H197" s="248">
        <v>9.0299999999999994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181</v>
      </c>
      <c r="AU197" s="254" t="s">
        <v>81</v>
      </c>
      <c r="AV197" s="14" t="s">
        <v>81</v>
      </c>
      <c r="AW197" s="14" t="s">
        <v>33</v>
      </c>
      <c r="AX197" s="14" t="s">
        <v>72</v>
      </c>
      <c r="AY197" s="254" t="s">
        <v>170</v>
      </c>
    </row>
    <row r="198" s="16" customFormat="1">
      <c r="A198" s="16"/>
      <c r="B198" s="266"/>
      <c r="C198" s="267"/>
      <c r="D198" s="235" t="s">
        <v>181</v>
      </c>
      <c r="E198" s="268" t="s">
        <v>19</v>
      </c>
      <c r="F198" s="269" t="s">
        <v>409</v>
      </c>
      <c r="G198" s="267"/>
      <c r="H198" s="270">
        <v>9.0299999999999994</v>
      </c>
      <c r="I198" s="271"/>
      <c r="J198" s="267"/>
      <c r="K198" s="267"/>
      <c r="L198" s="272"/>
      <c r="M198" s="273"/>
      <c r="N198" s="274"/>
      <c r="O198" s="274"/>
      <c r="P198" s="274"/>
      <c r="Q198" s="274"/>
      <c r="R198" s="274"/>
      <c r="S198" s="274"/>
      <c r="T198" s="275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76" t="s">
        <v>181</v>
      </c>
      <c r="AU198" s="276" t="s">
        <v>81</v>
      </c>
      <c r="AV198" s="16" t="s">
        <v>194</v>
      </c>
      <c r="AW198" s="16" t="s">
        <v>33</v>
      </c>
      <c r="AX198" s="16" t="s">
        <v>72</v>
      </c>
      <c r="AY198" s="276" t="s">
        <v>170</v>
      </c>
    </row>
    <row r="199" s="15" customFormat="1">
      <c r="A199" s="15"/>
      <c r="B199" s="255"/>
      <c r="C199" s="256"/>
      <c r="D199" s="235" t="s">
        <v>181</v>
      </c>
      <c r="E199" s="257" t="s">
        <v>19</v>
      </c>
      <c r="F199" s="258" t="s">
        <v>187</v>
      </c>
      <c r="G199" s="256"/>
      <c r="H199" s="259">
        <v>15.329999999999998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5" t="s">
        <v>181</v>
      </c>
      <c r="AU199" s="265" t="s">
        <v>81</v>
      </c>
      <c r="AV199" s="15" t="s">
        <v>177</v>
      </c>
      <c r="AW199" s="15" t="s">
        <v>33</v>
      </c>
      <c r="AX199" s="15" t="s">
        <v>79</v>
      </c>
      <c r="AY199" s="265" t="s">
        <v>170</v>
      </c>
    </row>
    <row r="200" s="2" customFormat="1" ht="16.5" customHeight="1">
      <c r="A200" s="41"/>
      <c r="B200" s="42"/>
      <c r="C200" s="281" t="s">
        <v>285</v>
      </c>
      <c r="D200" s="281" t="s">
        <v>559</v>
      </c>
      <c r="E200" s="282" t="s">
        <v>1002</v>
      </c>
      <c r="F200" s="283" t="s">
        <v>1003</v>
      </c>
      <c r="G200" s="284" t="s">
        <v>233</v>
      </c>
      <c r="H200" s="285">
        <v>16.863</v>
      </c>
      <c r="I200" s="286"/>
      <c r="J200" s="287">
        <f>ROUND(I200*H200,2)</f>
        <v>0</v>
      </c>
      <c r="K200" s="283" t="s">
        <v>176</v>
      </c>
      <c r="L200" s="288"/>
      <c r="M200" s="289" t="s">
        <v>19</v>
      </c>
      <c r="N200" s="290" t="s">
        <v>43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428</v>
      </c>
      <c r="AT200" s="226" t="s">
        <v>559</v>
      </c>
      <c r="AU200" s="226" t="s">
        <v>81</v>
      </c>
      <c r="AY200" s="20" t="s">
        <v>170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79</v>
      </c>
      <c r="BK200" s="227">
        <f>ROUND(I200*H200,2)</f>
        <v>0</v>
      </c>
      <c r="BL200" s="20" t="s">
        <v>188</v>
      </c>
      <c r="BM200" s="226" t="s">
        <v>1174</v>
      </c>
    </row>
    <row r="201" s="13" customFormat="1">
      <c r="A201" s="13"/>
      <c r="B201" s="233"/>
      <c r="C201" s="234"/>
      <c r="D201" s="235" t="s">
        <v>181</v>
      </c>
      <c r="E201" s="236" t="s">
        <v>19</v>
      </c>
      <c r="F201" s="237" t="s">
        <v>1168</v>
      </c>
      <c r="G201" s="234"/>
      <c r="H201" s="236" t="s">
        <v>19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181</v>
      </c>
      <c r="AU201" s="243" t="s">
        <v>81</v>
      </c>
      <c r="AV201" s="13" t="s">
        <v>79</v>
      </c>
      <c r="AW201" s="13" t="s">
        <v>33</v>
      </c>
      <c r="AX201" s="13" t="s">
        <v>72</v>
      </c>
      <c r="AY201" s="243" t="s">
        <v>170</v>
      </c>
    </row>
    <row r="202" s="13" customFormat="1">
      <c r="A202" s="13"/>
      <c r="B202" s="233"/>
      <c r="C202" s="234"/>
      <c r="D202" s="235" t="s">
        <v>181</v>
      </c>
      <c r="E202" s="236" t="s">
        <v>19</v>
      </c>
      <c r="F202" s="237" t="s">
        <v>1099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181</v>
      </c>
      <c r="AU202" s="243" t="s">
        <v>81</v>
      </c>
      <c r="AV202" s="13" t="s">
        <v>79</v>
      </c>
      <c r="AW202" s="13" t="s">
        <v>33</v>
      </c>
      <c r="AX202" s="13" t="s">
        <v>72</v>
      </c>
      <c r="AY202" s="243" t="s">
        <v>170</v>
      </c>
    </row>
    <row r="203" s="13" customFormat="1">
      <c r="A203" s="13"/>
      <c r="B203" s="233"/>
      <c r="C203" s="234"/>
      <c r="D203" s="235" t="s">
        <v>181</v>
      </c>
      <c r="E203" s="236" t="s">
        <v>19</v>
      </c>
      <c r="F203" s="237" t="s">
        <v>1169</v>
      </c>
      <c r="G203" s="234"/>
      <c r="H203" s="236" t="s">
        <v>19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181</v>
      </c>
      <c r="AU203" s="243" t="s">
        <v>81</v>
      </c>
      <c r="AV203" s="13" t="s">
        <v>79</v>
      </c>
      <c r="AW203" s="13" t="s">
        <v>33</v>
      </c>
      <c r="AX203" s="13" t="s">
        <v>72</v>
      </c>
      <c r="AY203" s="243" t="s">
        <v>170</v>
      </c>
    </row>
    <row r="204" s="14" customFormat="1">
      <c r="A204" s="14"/>
      <c r="B204" s="244"/>
      <c r="C204" s="245"/>
      <c r="D204" s="235" t="s">
        <v>181</v>
      </c>
      <c r="E204" s="246" t="s">
        <v>19</v>
      </c>
      <c r="F204" s="247" t="s">
        <v>1170</v>
      </c>
      <c r="G204" s="245"/>
      <c r="H204" s="248">
        <v>6.2999999999999998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181</v>
      </c>
      <c r="AU204" s="254" t="s">
        <v>81</v>
      </c>
      <c r="AV204" s="14" t="s">
        <v>81</v>
      </c>
      <c r="AW204" s="14" t="s">
        <v>33</v>
      </c>
      <c r="AX204" s="14" t="s">
        <v>72</v>
      </c>
      <c r="AY204" s="254" t="s">
        <v>170</v>
      </c>
    </row>
    <row r="205" s="16" customFormat="1">
      <c r="A205" s="16"/>
      <c r="B205" s="266"/>
      <c r="C205" s="267"/>
      <c r="D205" s="235" t="s">
        <v>181</v>
      </c>
      <c r="E205" s="268" t="s">
        <v>19</v>
      </c>
      <c r="F205" s="269" t="s">
        <v>409</v>
      </c>
      <c r="G205" s="267"/>
      <c r="H205" s="270">
        <v>6.2999999999999998</v>
      </c>
      <c r="I205" s="271"/>
      <c r="J205" s="267"/>
      <c r="K205" s="267"/>
      <c r="L205" s="272"/>
      <c r="M205" s="273"/>
      <c r="N205" s="274"/>
      <c r="O205" s="274"/>
      <c r="P205" s="274"/>
      <c r="Q205" s="274"/>
      <c r="R205" s="274"/>
      <c r="S205" s="274"/>
      <c r="T205" s="275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76" t="s">
        <v>181</v>
      </c>
      <c r="AU205" s="276" t="s">
        <v>81</v>
      </c>
      <c r="AV205" s="16" t="s">
        <v>194</v>
      </c>
      <c r="AW205" s="16" t="s">
        <v>33</v>
      </c>
      <c r="AX205" s="16" t="s">
        <v>72</v>
      </c>
      <c r="AY205" s="276" t="s">
        <v>170</v>
      </c>
    </row>
    <row r="206" s="13" customFormat="1">
      <c r="A206" s="13"/>
      <c r="B206" s="233"/>
      <c r="C206" s="234"/>
      <c r="D206" s="235" t="s">
        <v>181</v>
      </c>
      <c r="E206" s="236" t="s">
        <v>19</v>
      </c>
      <c r="F206" s="237" t="s">
        <v>1171</v>
      </c>
      <c r="G206" s="234"/>
      <c r="H206" s="236" t="s">
        <v>19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181</v>
      </c>
      <c r="AU206" s="243" t="s">
        <v>81</v>
      </c>
      <c r="AV206" s="13" t="s">
        <v>79</v>
      </c>
      <c r="AW206" s="13" t="s">
        <v>33</v>
      </c>
      <c r="AX206" s="13" t="s">
        <v>72</v>
      </c>
      <c r="AY206" s="243" t="s">
        <v>170</v>
      </c>
    </row>
    <row r="207" s="13" customFormat="1">
      <c r="A207" s="13"/>
      <c r="B207" s="233"/>
      <c r="C207" s="234"/>
      <c r="D207" s="235" t="s">
        <v>181</v>
      </c>
      <c r="E207" s="236" t="s">
        <v>19</v>
      </c>
      <c r="F207" s="237" t="s">
        <v>1099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181</v>
      </c>
      <c r="AU207" s="243" t="s">
        <v>81</v>
      </c>
      <c r="AV207" s="13" t="s">
        <v>79</v>
      </c>
      <c r="AW207" s="13" t="s">
        <v>33</v>
      </c>
      <c r="AX207" s="13" t="s">
        <v>72</v>
      </c>
      <c r="AY207" s="243" t="s">
        <v>170</v>
      </c>
    </row>
    <row r="208" s="13" customFormat="1">
      <c r="A208" s="13"/>
      <c r="B208" s="233"/>
      <c r="C208" s="234"/>
      <c r="D208" s="235" t="s">
        <v>181</v>
      </c>
      <c r="E208" s="236" t="s">
        <v>19</v>
      </c>
      <c r="F208" s="237" t="s">
        <v>1172</v>
      </c>
      <c r="G208" s="234"/>
      <c r="H208" s="236" t="s">
        <v>19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181</v>
      </c>
      <c r="AU208" s="243" t="s">
        <v>81</v>
      </c>
      <c r="AV208" s="13" t="s">
        <v>79</v>
      </c>
      <c r="AW208" s="13" t="s">
        <v>33</v>
      </c>
      <c r="AX208" s="13" t="s">
        <v>72</v>
      </c>
      <c r="AY208" s="243" t="s">
        <v>170</v>
      </c>
    </row>
    <row r="209" s="14" customFormat="1">
      <c r="A209" s="14"/>
      <c r="B209" s="244"/>
      <c r="C209" s="245"/>
      <c r="D209" s="235" t="s">
        <v>181</v>
      </c>
      <c r="E209" s="246" t="s">
        <v>19</v>
      </c>
      <c r="F209" s="247" t="s">
        <v>1173</v>
      </c>
      <c r="G209" s="245"/>
      <c r="H209" s="248">
        <v>9.0299999999999994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181</v>
      </c>
      <c r="AU209" s="254" t="s">
        <v>81</v>
      </c>
      <c r="AV209" s="14" t="s">
        <v>81</v>
      </c>
      <c r="AW209" s="14" t="s">
        <v>33</v>
      </c>
      <c r="AX209" s="14" t="s">
        <v>72</v>
      </c>
      <c r="AY209" s="254" t="s">
        <v>170</v>
      </c>
    </row>
    <row r="210" s="16" customFormat="1">
      <c r="A210" s="16"/>
      <c r="B210" s="266"/>
      <c r="C210" s="267"/>
      <c r="D210" s="235" t="s">
        <v>181</v>
      </c>
      <c r="E210" s="268" t="s">
        <v>19</v>
      </c>
      <c r="F210" s="269" t="s">
        <v>409</v>
      </c>
      <c r="G210" s="267"/>
      <c r="H210" s="270">
        <v>9.0299999999999994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76" t="s">
        <v>181</v>
      </c>
      <c r="AU210" s="276" t="s">
        <v>81</v>
      </c>
      <c r="AV210" s="16" t="s">
        <v>194</v>
      </c>
      <c r="AW210" s="16" t="s">
        <v>33</v>
      </c>
      <c r="AX210" s="16" t="s">
        <v>72</v>
      </c>
      <c r="AY210" s="276" t="s">
        <v>170</v>
      </c>
    </row>
    <row r="211" s="15" customFormat="1">
      <c r="A211" s="15"/>
      <c r="B211" s="255"/>
      <c r="C211" s="256"/>
      <c r="D211" s="235" t="s">
        <v>181</v>
      </c>
      <c r="E211" s="257" t="s">
        <v>19</v>
      </c>
      <c r="F211" s="258" t="s">
        <v>187</v>
      </c>
      <c r="G211" s="256"/>
      <c r="H211" s="259">
        <v>15.329999999999998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5" t="s">
        <v>181</v>
      </c>
      <c r="AU211" s="265" t="s">
        <v>81</v>
      </c>
      <c r="AV211" s="15" t="s">
        <v>177</v>
      </c>
      <c r="AW211" s="15" t="s">
        <v>33</v>
      </c>
      <c r="AX211" s="15" t="s">
        <v>79</v>
      </c>
      <c r="AY211" s="265" t="s">
        <v>170</v>
      </c>
    </row>
    <row r="212" s="14" customFormat="1">
      <c r="A212" s="14"/>
      <c r="B212" s="244"/>
      <c r="C212" s="245"/>
      <c r="D212" s="235" t="s">
        <v>181</v>
      </c>
      <c r="E212" s="245"/>
      <c r="F212" s="247" t="s">
        <v>1175</v>
      </c>
      <c r="G212" s="245"/>
      <c r="H212" s="248">
        <v>16.863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181</v>
      </c>
      <c r="AU212" s="254" t="s">
        <v>81</v>
      </c>
      <c r="AV212" s="14" t="s">
        <v>81</v>
      </c>
      <c r="AW212" s="14" t="s">
        <v>4</v>
      </c>
      <c r="AX212" s="14" t="s">
        <v>79</v>
      </c>
      <c r="AY212" s="254" t="s">
        <v>170</v>
      </c>
    </row>
    <row r="213" s="2" customFormat="1" ht="16.5" customHeight="1">
      <c r="A213" s="41"/>
      <c r="B213" s="42"/>
      <c r="C213" s="215" t="s">
        <v>188</v>
      </c>
      <c r="D213" s="215" t="s">
        <v>172</v>
      </c>
      <c r="E213" s="216" t="s">
        <v>1027</v>
      </c>
      <c r="F213" s="217" t="s">
        <v>1028</v>
      </c>
      <c r="G213" s="218" t="s">
        <v>233</v>
      </c>
      <c r="H213" s="219">
        <v>215.02500000000001</v>
      </c>
      <c r="I213" s="220"/>
      <c r="J213" s="221">
        <f>ROUND(I213*H213,2)</f>
        <v>0</v>
      </c>
      <c r="K213" s="217" t="s">
        <v>176</v>
      </c>
      <c r="L213" s="47"/>
      <c r="M213" s="222" t="s">
        <v>19</v>
      </c>
      <c r="N213" s="223" t="s">
        <v>43</v>
      </c>
      <c r="O213" s="87"/>
      <c r="P213" s="224">
        <f>O213*H213</f>
        <v>0</v>
      </c>
      <c r="Q213" s="224">
        <v>0.000205</v>
      </c>
      <c r="R213" s="224">
        <f>Q213*H213</f>
        <v>0.044080124999999998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188</v>
      </c>
      <c r="AT213" s="226" t="s">
        <v>172</v>
      </c>
      <c r="AU213" s="226" t="s">
        <v>81</v>
      </c>
      <c r="AY213" s="20" t="s">
        <v>170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79</v>
      </c>
      <c r="BK213" s="227">
        <f>ROUND(I213*H213,2)</f>
        <v>0</v>
      </c>
      <c r="BL213" s="20" t="s">
        <v>188</v>
      </c>
      <c r="BM213" s="226" t="s">
        <v>1176</v>
      </c>
    </row>
    <row r="214" s="2" customFormat="1">
      <c r="A214" s="41"/>
      <c r="B214" s="42"/>
      <c r="C214" s="43"/>
      <c r="D214" s="228" t="s">
        <v>179</v>
      </c>
      <c r="E214" s="43"/>
      <c r="F214" s="229" t="s">
        <v>1030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179</v>
      </c>
      <c r="AU214" s="20" t="s">
        <v>81</v>
      </c>
    </row>
    <row r="215" s="13" customFormat="1">
      <c r="A215" s="13"/>
      <c r="B215" s="233"/>
      <c r="C215" s="234"/>
      <c r="D215" s="235" t="s">
        <v>181</v>
      </c>
      <c r="E215" s="236" t="s">
        <v>19</v>
      </c>
      <c r="F215" s="237" t="s">
        <v>1177</v>
      </c>
      <c r="G215" s="234"/>
      <c r="H215" s="236" t="s">
        <v>19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181</v>
      </c>
      <c r="AU215" s="243" t="s">
        <v>81</v>
      </c>
      <c r="AV215" s="13" t="s">
        <v>79</v>
      </c>
      <c r="AW215" s="13" t="s">
        <v>33</v>
      </c>
      <c r="AX215" s="13" t="s">
        <v>72</v>
      </c>
      <c r="AY215" s="243" t="s">
        <v>170</v>
      </c>
    </row>
    <row r="216" s="13" customFormat="1">
      <c r="A216" s="13"/>
      <c r="B216" s="233"/>
      <c r="C216" s="234"/>
      <c r="D216" s="235" t="s">
        <v>181</v>
      </c>
      <c r="E216" s="236" t="s">
        <v>19</v>
      </c>
      <c r="F216" s="237" t="s">
        <v>1099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181</v>
      </c>
      <c r="AU216" s="243" t="s">
        <v>81</v>
      </c>
      <c r="AV216" s="13" t="s">
        <v>79</v>
      </c>
      <c r="AW216" s="13" t="s">
        <v>33</v>
      </c>
      <c r="AX216" s="13" t="s">
        <v>72</v>
      </c>
      <c r="AY216" s="243" t="s">
        <v>170</v>
      </c>
    </row>
    <row r="217" s="13" customFormat="1">
      <c r="A217" s="13"/>
      <c r="B217" s="233"/>
      <c r="C217" s="234"/>
      <c r="D217" s="235" t="s">
        <v>181</v>
      </c>
      <c r="E217" s="236" t="s">
        <v>19</v>
      </c>
      <c r="F217" s="237" t="s">
        <v>1178</v>
      </c>
      <c r="G217" s="234"/>
      <c r="H217" s="236" t="s">
        <v>19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181</v>
      </c>
      <c r="AU217" s="243" t="s">
        <v>81</v>
      </c>
      <c r="AV217" s="13" t="s">
        <v>79</v>
      </c>
      <c r="AW217" s="13" t="s">
        <v>33</v>
      </c>
      <c r="AX217" s="13" t="s">
        <v>72</v>
      </c>
      <c r="AY217" s="243" t="s">
        <v>170</v>
      </c>
    </row>
    <row r="218" s="14" customFormat="1">
      <c r="A218" s="14"/>
      <c r="B218" s="244"/>
      <c r="C218" s="245"/>
      <c r="D218" s="235" t="s">
        <v>181</v>
      </c>
      <c r="E218" s="246" t="s">
        <v>19</v>
      </c>
      <c r="F218" s="247" t="s">
        <v>1116</v>
      </c>
      <c r="G218" s="245"/>
      <c r="H218" s="248">
        <v>113.325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181</v>
      </c>
      <c r="AU218" s="254" t="s">
        <v>81</v>
      </c>
      <c r="AV218" s="14" t="s">
        <v>81</v>
      </c>
      <c r="AW218" s="14" t="s">
        <v>33</v>
      </c>
      <c r="AX218" s="14" t="s">
        <v>72</v>
      </c>
      <c r="AY218" s="254" t="s">
        <v>170</v>
      </c>
    </row>
    <row r="219" s="13" customFormat="1">
      <c r="A219" s="13"/>
      <c r="B219" s="233"/>
      <c r="C219" s="234"/>
      <c r="D219" s="235" t="s">
        <v>181</v>
      </c>
      <c r="E219" s="236" t="s">
        <v>19</v>
      </c>
      <c r="F219" s="237" t="s">
        <v>1179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181</v>
      </c>
      <c r="AU219" s="243" t="s">
        <v>81</v>
      </c>
      <c r="AV219" s="13" t="s">
        <v>79</v>
      </c>
      <c r="AW219" s="13" t="s">
        <v>33</v>
      </c>
      <c r="AX219" s="13" t="s">
        <v>72</v>
      </c>
      <c r="AY219" s="243" t="s">
        <v>170</v>
      </c>
    </row>
    <row r="220" s="13" customFormat="1">
      <c r="A220" s="13"/>
      <c r="B220" s="233"/>
      <c r="C220" s="234"/>
      <c r="D220" s="235" t="s">
        <v>181</v>
      </c>
      <c r="E220" s="236" t="s">
        <v>19</v>
      </c>
      <c r="F220" s="237" t="s">
        <v>1099</v>
      </c>
      <c r="G220" s="234"/>
      <c r="H220" s="236" t="s">
        <v>19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181</v>
      </c>
      <c r="AU220" s="243" t="s">
        <v>81</v>
      </c>
      <c r="AV220" s="13" t="s">
        <v>79</v>
      </c>
      <c r="AW220" s="13" t="s">
        <v>33</v>
      </c>
      <c r="AX220" s="13" t="s">
        <v>72</v>
      </c>
      <c r="AY220" s="243" t="s">
        <v>170</v>
      </c>
    </row>
    <row r="221" s="13" customFormat="1">
      <c r="A221" s="13"/>
      <c r="B221" s="233"/>
      <c r="C221" s="234"/>
      <c r="D221" s="235" t="s">
        <v>181</v>
      </c>
      <c r="E221" s="236" t="s">
        <v>19</v>
      </c>
      <c r="F221" s="237" t="s">
        <v>1180</v>
      </c>
      <c r="G221" s="234"/>
      <c r="H221" s="236" t="s">
        <v>19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181</v>
      </c>
      <c r="AU221" s="243" t="s">
        <v>81</v>
      </c>
      <c r="AV221" s="13" t="s">
        <v>79</v>
      </c>
      <c r="AW221" s="13" t="s">
        <v>33</v>
      </c>
      <c r="AX221" s="13" t="s">
        <v>72</v>
      </c>
      <c r="AY221" s="243" t="s">
        <v>170</v>
      </c>
    </row>
    <row r="222" s="14" customFormat="1">
      <c r="A222" s="14"/>
      <c r="B222" s="244"/>
      <c r="C222" s="245"/>
      <c r="D222" s="235" t="s">
        <v>181</v>
      </c>
      <c r="E222" s="246" t="s">
        <v>19</v>
      </c>
      <c r="F222" s="247" t="s">
        <v>1119</v>
      </c>
      <c r="G222" s="245"/>
      <c r="H222" s="248">
        <v>101.7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181</v>
      </c>
      <c r="AU222" s="254" t="s">
        <v>81</v>
      </c>
      <c r="AV222" s="14" t="s">
        <v>81</v>
      </c>
      <c r="AW222" s="14" t="s">
        <v>33</v>
      </c>
      <c r="AX222" s="14" t="s">
        <v>72</v>
      </c>
      <c r="AY222" s="254" t="s">
        <v>170</v>
      </c>
    </row>
    <row r="223" s="15" customFormat="1">
      <c r="A223" s="15"/>
      <c r="B223" s="255"/>
      <c r="C223" s="256"/>
      <c r="D223" s="235" t="s">
        <v>181</v>
      </c>
      <c r="E223" s="257" t="s">
        <v>19</v>
      </c>
      <c r="F223" s="258" t="s">
        <v>187</v>
      </c>
      <c r="G223" s="256"/>
      <c r="H223" s="259">
        <v>215.02500000000001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181</v>
      </c>
      <c r="AU223" s="265" t="s">
        <v>81</v>
      </c>
      <c r="AV223" s="15" t="s">
        <v>177</v>
      </c>
      <c r="AW223" s="15" t="s">
        <v>33</v>
      </c>
      <c r="AX223" s="15" t="s">
        <v>79</v>
      </c>
      <c r="AY223" s="265" t="s">
        <v>170</v>
      </c>
    </row>
    <row r="224" s="2" customFormat="1" ht="24.15" customHeight="1">
      <c r="A224" s="41"/>
      <c r="B224" s="42"/>
      <c r="C224" s="215" t="s">
        <v>214</v>
      </c>
      <c r="D224" s="215" t="s">
        <v>172</v>
      </c>
      <c r="E224" s="216" t="s">
        <v>1039</v>
      </c>
      <c r="F224" s="217" t="s">
        <v>1040</v>
      </c>
      <c r="G224" s="218" t="s">
        <v>233</v>
      </c>
      <c r="H224" s="219">
        <v>6.2999999999999998</v>
      </c>
      <c r="I224" s="220"/>
      <c r="J224" s="221">
        <f>ROUND(I224*H224,2)</f>
        <v>0</v>
      </c>
      <c r="K224" s="217" t="s">
        <v>176</v>
      </c>
      <c r="L224" s="47"/>
      <c r="M224" s="222" t="s">
        <v>19</v>
      </c>
      <c r="N224" s="223" t="s">
        <v>43</v>
      </c>
      <c r="O224" s="87"/>
      <c r="P224" s="224">
        <f>O224*H224</f>
        <v>0</v>
      </c>
      <c r="Q224" s="224">
        <v>8.0499999999999992E-06</v>
      </c>
      <c r="R224" s="224">
        <f>Q224*H224</f>
        <v>5.0714999999999991E-05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188</v>
      </c>
      <c r="AT224" s="226" t="s">
        <v>172</v>
      </c>
      <c r="AU224" s="226" t="s">
        <v>81</v>
      </c>
      <c r="AY224" s="20" t="s">
        <v>170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79</v>
      </c>
      <c r="BK224" s="227">
        <f>ROUND(I224*H224,2)</f>
        <v>0</v>
      </c>
      <c r="BL224" s="20" t="s">
        <v>188</v>
      </c>
      <c r="BM224" s="226" t="s">
        <v>1181</v>
      </c>
    </row>
    <row r="225" s="2" customFormat="1">
      <c r="A225" s="41"/>
      <c r="B225" s="42"/>
      <c r="C225" s="43"/>
      <c r="D225" s="228" t="s">
        <v>179</v>
      </c>
      <c r="E225" s="43"/>
      <c r="F225" s="229" t="s">
        <v>1042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179</v>
      </c>
      <c r="AU225" s="20" t="s">
        <v>81</v>
      </c>
    </row>
    <row r="226" s="13" customFormat="1">
      <c r="A226" s="13"/>
      <c r="B226" s="233"/>
      <c r="C226" s="234"/>
      <c r="D226" s="235" t="s">
        <v>181</v>
      </c>
      <c r="E226" s="236" t="s">
        <v>19</v>
      </c>
      <c r="F226" s="237" t="s">
        <v>1168</v>
      </c>
      <c r="G226" s="234"/>
      <c r="H226" s="236" t="s">
        <v>19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181</v>
      </c>
      <c r="AU226" s="243" t="s">
        <v>81</v>
      </c>
      <c r="AV226" s="13" t="s">
        <v>79</v>
      </c>
      <c r="AW226" s="13" t="s">
        <v>33</v>
      </c>
      <c r="AX226" s="13" t="s">
        <v>72</v>
      </c>
      <c r="AY226" s="243" t="s">
        <v>170</v>
      </c>
    </row>
    <row r="227" s="13" customFormat="1">
      <c r="A227" s="13"/>
      <c r="B227" s="233"/>
      <c r="C227" s="234"/>
      <c r="D227" s="235" t="s">
        <v>181</v>
      </c>
      <c r="E227" s="236" t="s">
        <v>19</v>
      </c>
      <c r="F227" s="237" t="s">
        <v>1099</v>
      </c>
      <c r="G227" s="234"/>
      <c r="H227" s="236" t="s">
        <v>19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181</v>
      </c>
      <c r="AU227" s="243" t="s">
        <v>81</v>
      </c>
      <c r="AV227" s="13" t="s">
        <v>79</v>
      </c>
      <c r="AW227" s="13" t="s">
        <v>33</v>
      </c>
      <c r="AX227" s="13" t="s">
        <v>72</v>
      </c>
      <c r="AY227" s="243" t="s">
        <v>170</v>
      </c>
    </row>
    <row r="228" s="13" customFormat="1">
      <c r="A228" s="13"/>
      <c r="B228" s="233"/>
      <c r="C228" s="234"/>
      <c r="D228" s="235" t="s">
        <v>181</v>
      </c>
      <c r="E228" s="236" t="s">
        <v>19</v>
      </c>
      <c r="F228" s="237" t="s">
        <v>1169</v>
      </c>
      <c r="G228" s="234"/>
      <c r="H228" s="236" t="s">
        <v>19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181</v>
      </c>
      <c r="AU228" s="243" t="s">
        <v>81</v>
      </c>
      <c r="AV228" s="13" t="s">
        <v>79</v>
      </c>
      <c r="AW228" s="13" t="s">
        <v>33</v>
      </c>
      <c r="AX228" s="13" t="s">
        <v>72</v>
      </c>
      <c r="AY228" s="243" t="s">
        <v>170</v>
      </c>
    </row>
    <row r="229" s="14" customFormat="1">
      <c r="A229" s="14"/>
      <c r="B229" s="244"/>
      <c r="C229" s="245"/>
      <c r="D229" s="235" t="s">
        <v>181</v>
      </c>
      <c r="E229" s="246" t="s">
        <v>19</v>
      </c>
      <c r="F229" s="247" t="s">
        <v>1170</v>
      </c>
      <c r="G229" s="245"/>
      <c r="H229" s="248">
        <v>6.2999999999999998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181</v>
      </c>
      <c r="AU229" s="254" t="s">
        <v>81</v>
      </c>
      <c r="AV229" s="14" t="s">
        <v>81</v>
      </c>
      <c r="AW229" s="14" t="s">
        <v>33</v>
      </c>
      <c r="AX229" s="14" t="s">
        <v>72</v>
      </c>
      <c r="AY229" s="254" t="s">
        <v>170</v>
      </c>
    </row>
    <row r="230" s="15" customFormat="1">
      <c r="A230" s="15"/>
      <c r="B230" s="255"/>
      <c r="C230" s="256"/>
      <c r="D230" s="235" t="s">
        <v>181</v>
      </c>
      <c r="E230" s="257" t="s">
        <v>19</v>
      </c>
      <c r="F230" s="258" t="s">
        <v>187</v>
      </c>
      <c r="G230" s="256"/>
      <c r="H230" s="259">
        <v>6.2999999999999998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5" t="s">
        <v>181</v>
      </c>
      <c r="AU230" s="265" t="s">
        <v>81</v>
      </c>
      <c r="AV230" s="15" t="s">
        <v>177</v>
      </c>
      <c r="AW230" s="15" t="s">
        <v>33</v>
      </c>
      <c r="AX230" s="15" t="s">
        <v>79</v>
      </c>
      <c r="AY230" s="265" t="s">
        <v>170</v>
      </c>
    </row>
    <row r="231" s="2" customFormat="1" ht="16.5" customHeight="1">
      <c r="A231" s="41"/>
      <c r="B231" s="42"/>
      <c r="C231" s="215" t="s">
        <v>310</v>
      </c>
      <c r="D231" s="215" t="s">
        <v>172</v>
      </c>
      <c r="E231" s="216" t="s">
        <v>1044</v>
      </c>
      <c r="F231" s="217" t="s">
        <v>1045</v>
      </c>
      <c r="G231" s="218" t="s">
        <v>233</v>
      </c>
      <c r="H231" s="219">
        <v>9.0299999999999994</v>
      </c>
      <c r="I231" s="220"/>
      <c r="J231" s="221">
        <f>ROUND(I231*H231,2)</f>
        <v>0</v>
      </c>
      <c r="K231" s="217" t="s">
        <v>176</v>
      </c>
      <c r="L231" s="47"/>
      <c r="M231" s="222" t="s">
        <v>19</v>
      </c>
      <c r="N231" s="223" t="s">
        <v>43</v>
      </c>
      <c r="O231" s="87"/>
      <c r="P231" s="224">
        <f>O231*H231</f>
        <v>0</v>
      </c>
      <c r="Q231" s="224">
        <v>7.1500000000000002E-06</v>
      </c>
      <c r="R231" s="224">
        <f>Q231*H231</f>
        <v>6.4564499999999995E-05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188</v>
      </c>
      <c r="AT231" s="226" t="s">
        <v>172</v>
      </c>
      <c r="AU231" s="226" t="s">
        <v>81</v>
      </c>
      <c r="AY231" s="20" t="s">
        <v>170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79</v>
      </c>
      <c r="BK231" s="227">
        <f>ROUND(I231*H231,2)</f>
        <v>0</v>
      </c>
      <c r="BL231" s="20" t="s">
        <v>188</v>
      </c>
      <c r="BM231" s="226" t="s">
        <v>1182</v>
      </c>
    </row>
    <row r="232" s="2" customFormat="1">
      <c r="A232" s="41"/>
      <c r="B232" s="42"/>
      <c r="C232" s="43"/>
      <c r="D232" s="228" t="s">
        <v>179</v>
      </c>
      <c r="E232" s="43"/>
      <c r="F232" s="229" t="s">
        <v>1047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179</v>
      </c>
      <c r="AU232" s="20" t="s">
        <v>81</v>
      </c>
    </row>
    <row r="233" s="13" customFormat="1">
      <c r="A233" s="13"/>
      <c r="B233" s="233"/>
      <c r="C233" s="234"/>
      <c r="D233" s="235" t="s">
        <v>181</v>
      </c>
      <c r="E233" s="236" t="s">
        <v>19</v>
      </c>
      <c r="F233" s="237" t="s">
        <v>1171</v>
      </c>
      <c r="G233" s="234"/>
      <c r="H233" s="236" t="s">
        <v>19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181</v>
      </c>
      <c r="AU233" s="243" t="s">
        <v>81</v>
      </c>
      <c r="AV233" s="13" t="s">
        <v>79</v>
      </c>
      <c r="AW233" s="13" t="s">
        <v>33</v>
      </c>
      <c r="AX233" s="13" t="s">
        <v>72</v>
      </c>
      <c r="AY233" s="243" t="s">
        <v>170</v>
      </c>
    </row>
    <row r="234" s="13" customFormat="1">
      <c r="A234" s="13"/>
      <c r="B234" s="233"/>
      <c r="C234" s="234"/>
      <c r="D234" s="235" t="s">
        <v>181</v>
      </c>
      <c r="E234" s="236" t="s">
        <v>19</v>
      </c>
      <c r="F234" s="237" t="s">
        <v>1099</v>
      </c>
      <c r="G234" s="234"/>
      <c r="H234" s="236" t="s">
        <v>19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181</v>
      </c>
      <c r="AU234" s="243" t="s">
        <v>81</v>
      </c>
      <c r="AV234" s="13" t="s">
        <v>79</v>
      </c>
      <c r="AW234" s="13" t="s">
        <v>33</v>
      </c>
      <c r="AX234" s="13" t="s">
        <v>72</v>
      </c>
      <c r="AY234" s="243" t="s">
        <v>170</v>
      </c>
    </row>
    <row r="235" s="13" customFormat="1">
      <c r="A235" s="13"/>
      <c r="B235" s="233"/>
      <c r="C235" s="234"/>
      <c r="D235" s="235" t="s">
        <v>181</v>
      </c>
      <c r="E235" s="236" t="s">
        <v>19</v>
      </c>
      <c r="F235" s="237" t="s">
        <v>1172</v>
      </c>
      <c r="G235" s="234"/>
      <c r="H235" s="236" t="s">
        <v>19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181</v>
      </c>
      <c r="AU235" s="243" t="s">
        <v>81</v>
      </c>
      <c r="AV235" s="13" t="s">
        <v>79</v>
      </c>
      <c r="AW235" s="13" t="s">
        <v>33</v>
      </c>
      <c r="AX235" s="13" t="s">
        <v>72</v>
      </c>
      <c r="AY235" s="243" t="s">
        <v>170</v>
      </c>
    </row>
    <row r="236" s="14" customFormat="1">
      <c r="A236" s="14"/>
      <c r="B236" s="244"/>
      <c r="C236" s="245"/>
      <c r="D236" s="235" t="s">
        <v>181</v>
      </c>
      <c r="E236" s="246" t="s">
        <v>19</v>
      </c>
      <c r="F236" s="247" t="s">
        <v>1173</v>
      </c>
      <c r="G236" s="245"/>
      <c r="H236" s="248">
        <v>9.0299999999999994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181</v>
      </c>
      <c r="AU236" s="254" t="s">
        <v>81</v>
      </c>
      <c r="AV236" s="14" t="s">
        <v>81</v>
      </c>
      <c r="AW236" s="14" t="s">
        <v>33</v>
      </c>
      <c r="AX236" s="14" t="s">
        <v>72</v>
      </c>
      <c r="AY236" s="254" t="s">
        <v>170</v>
      </c>
    </row>
    <row r="237" s="15" customFormat="1">
      <c r="A237" s="15"/>
      <c r="B237" s="255"/>
      <c r="C237" s="256"/>
      <c r="D237" s="235" t="s">
        <v>181</v>
      </c>
      <c r="E237" s="257" t="s">
        <v>19</v>
      </c>
      <c r="F237" s="258" t="s">
        <v>187</v>
      </c>
      <c r="G237" s="256"/>
      <c r="H237" s="259">
        <v>9.0299999999999994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181</v>
      </c>
      <c r="AU237" s="265" t="s">
        <v>81</v>
      </c>
      <c r="AV237" s="15" t="s">
        <v>177</v>
      </c>
      <c r="AW237" s="15" t="s">
        <v>33</v>
      </c>
      <c r="AX237" s="15" t="s">
        <v>79</v>
      </c>
      <c r="AY237" s="265" t="s">
        <v>170</v>
      </c>
    </row>
    <row r="238" s="2" customFormat="1" ht="16.5" customHeight="1">
      <c r="A238" s="41"/>
      <c r="B238" s="42"/>
      <c r="C238" s="215" t="s">
        <v>315</v>
      </c>
      <c r="D238" s="215" t="s">
        <v>172</v>
      </c>
      <c r="E238" s="216" t="s">
        <v>1049</v>
      </c>
      <c r="F238" s="217" t="s">
        <v>1050</v>
      </c>
      <c r="G238" s="218" t="s">
        <v>233</v>
      </c>
      <c r="H238" s="219">
        <v>67.799999999999997</v>
      </c>
      <c r="I238" s="220"/>
      <c r="J238" s="221">
        <f>ROUND(I238*H238,2)</f>
        <v>0</v>
      </c>
      <c r="K238" s="217" t="s">
        <v>176</v>
      </c>
      <c r="L238" s="47"/>
      <c r="M238" s="222" t="s">
        <v>19</v>
      </c>
      <c r="N238" s="223" t="s">
        <v>43</v>
      </c>
      <c r="O238" s="87"/>
      <c r="P238" s="224">
        <f>O238*H238</f>
        <v>0</v>
      </c>
      <c r="Q238" s="224">
        <v>6.2500000000000003E-06</v>
      </c>
      <c r="R238" s="224">
        <f>Q238*H238</f>
        <v>0.00042375000000000003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188</v>
      </c>
      <c r="AT238" s="226" t="s">
        <v>172</v>
      </c>
      <c r="AU238" s="226" t="s">
        <v>81</v>
      </c>
      <c r="AY238" s="20" t="s">
        <v>170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79</v>
      </c>
      <c r="BK238" s="227">
        <f>ROUND(I238*H238,2)</f>
        <v>0</v>
      </c>
      <c r="BL238" s="20" t="s">
        <v>188</v>
      </c>
      <c r="BM238" s="226" t="s">
        <v>1183</v>
      </c>
    </row>
    <row r="239" s="2" customFormat="1">
      <c r="A239" s="41"/>
      <c r="B239" s="42"/>
      <c r="C239" s="43"/>
      <c r="D239" s="228" t="s">
        <v>179</v>
      </c>
      <c r="E239" s="43"/>
      <c r="F239" s="229" t="s">
        <v>1052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179</v>
      </c>
      <c r="AU239" s="20" t="s">
        <v>81</v>
      </c>
    </row>
    <row r="240" s="13" customFormat="1">
      <c r="A240" s="13"/>
      <c r="B240" s="233"/>
      <c r="C240" s="234"/>
      <c r="D240" s="235" t="s">
        <v>181</v>
      </c>
      <c r="E240" s="236" t="s">
        <v>19</v>
      </c>
      <c r="F240" s="237" t="s">
        <v>1164</v>
      </c>
      <c r="G240" s="234"/>
      <c r="H240" s="236" t="s">
        <v>19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181</v>
      </c>
      <c r="AU240" s="243" t="s">
        <v>81</v>
      </c>
      <c r="AV240" s="13" t="s">
        <v>79</v>
      </c>
      <c r="AW240" s="13" t="s">
        <v>33</v>
      </c>
      <c r="AX240" s="13" t="s">
        <v>72</v>
      </c>
      <c r="AY240" s="243" t="s">
        <v>170</v>
      </c>
    </row>
    <row r="241" s="13" customFormat="1">
      <c r="A241" s="13"/>
      <c r="B241" s="233"/>
      <c r="C241" s="234"/>
      <c r="D241" s="235" t="s">
        <v>181</v>
      </c>
      <c r="E241" s="236" t="s">
        <v>19</v>
      </c>
      <c r="F241" s="237" t="s">
        <v>1099</v>
      </c>
      <c r="G241" s="234"/>
      <c r="H241" s="236" t="s">
        <v>19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181</v>
      </c>
      <c r="AU241" s="243" t="s">
        <v>81</v>
      </c>
      <c r="AV241" s="13" t="s">
        <v>79</v>
      </c>
      <c r="AW241" s="13" t="s">
        <v>33</v>
      </c>
      <c r="AX241" s="13" t="s">
        <v>72</v>
      </c>
      <c r="AY241" s="243" t="s">
        <v>170</v>
      </c>
    </row>
    <row r="242" s="13" customFormat="1">
      <c r="A242" s="13"/>
      <c r="B242" s="233"/>
      <c r="C242" s="234"/>
      <c r="D242" s="235" t="s">
        <v>181</v>
      </c>
      <c r="E242" s="236" t="s">
        <v>19</v>
      </c>
      <c r="F242" s="237" t="s">
        <v>998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181</v>
      </c>
      <c r="AU242" s="243" t="s">
        <v>81</v>
      </c>
      <c r="AV242" s="13" t="s">
        <v>79</v>
      </c>
      <c r="AW242" s="13" t="s">
        <v>33</v>
      </c>
      <c r="AX242" s="13" t="s">
        <v>72</v>
      </c>
      <c r="AY242" s="243" t="s">
        <v>170</v>
      </c>
    </row>
    <row r="243" s="14" customFormat="1">
      <c r="A243" s="14"/>
      <c r="B243" s="244"/>
      <c r="C243" s="245"/>
      <c r="D243" s="235" t="s">
        <v>181</v>
      </c>
      <c r="E243" s="246" t="s">
        <v>19</v>
      </c>
      <c r="F243" s="247" t="s">
        <v>1129</v>
      </c>
      <c r="G243" s="245"/>
      <c r="H243" s="248">
        <v>67.799999999999997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181</v>
      </c>
      <c r="AU243" s="254" t="s">
        <v>81</v>
      </c>
      <c r="AV243" s="14" t="s">
        <v>81</v>
      </c>
      <c r="AW243" s="14" t="s">
        <v>33</v>
      </c>
      <c r="AX243" s="14" t="s">
        <v>72</v>
      </c>
      <c r="AY243" s="254" t="s">
        <v>170</v>
      </c>
    </row>
    <row r="244" s="15" customFormat="1">
      <c r="A244" s="15"/>
      <c r="B244" s="255"/>
      <c r="C244" s="256"/>
      <c r="D244" s="235" t="s">
        <v>181</v>
      </c>
      <c r="E244" s="257" t="s">
        <v>19</v>
      </c>
      <c r="F244" s="258" t="s">
        <v>187</v>
      </c>
      <c r="G244" s="256"/>
      <c r="H244" s="259">
        <v>67.799999999999997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5" t="s">
        <v>181</v>
      </c>
      <c r="AU244" s="265" t="s">
        <v>81</v>
      </c>
      <c r="AV244" s="15" t="s">
        <v>177</v>
      </c>
      <c r="AW244" s="15" t="s">
        <v>33</v>
      </c>
      <c r="AX244" s="15" t="s">
        <v>79</v>
      </c>
      <c r="AY244" s="265" t="s">
        <v>170</v>
      </c>
    </row>
    <row r="245" s="2" customFormat="1" ht="24.15" customHeight="1">
      <c r="A245" s="41"/>
      <c r="B245" s="42"/>
      <c r="C245" s="215" t="s">
        <v>320</v>
      </c>
      <c r="D245" s="215" t="s">
        <v>172</v>
      </c>
      <c r="E245" s="216" t="s">
        <v>1054</v>
      </c>
      <c r="F245" s="217" t="s">
        <v>1055</v>
      </c>
      <c r="G245" s="218" t="s">
        <v>233</v>
      </c>
      <c r="H245" s="219">
        <v>215.02500000000001</v>
      </c>
      <c r="I245" s="220"/>
      <c r="J245" s="221">
        <f>ROUND(I245*H245,2)</f>
        <v>0</v>
      </c>
      <c r="K245" s="217" t="s">
        <v>176</v>
      </c>
      <c r="L245" s="47"/>
      <c r="M245" s="222" t="s">
        <v>19</v>
      </c>
      <c r="N245" s="223" t="s">
        <v>43</v>
      </c>
      <c r="O245" s="87"/>
      <c r="P245" s="224">
        <f>O245*H245</f>
        <v>0</v>
      </c>
      <c r="Q245" s="224">
        <v>0.00025839999999999999</v>
      </c>
      <c r="R245" s="224">
        <f>Q245*H245</f>
        <v>0.055562460000000001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188</v>
      </c>
      <c r="AT245" s="226" t="s">
        <v>172</v>
      </c>
      <c r="AU245" s="226" t="s">
        <v>81</v>
      </c>
      <c r="AY245" s="20" t="s">
        <v>170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79</v>
      </c>
      <c r="BK245" s="227">
        <f>ROUND(I245*H245,2)</f>
        <v>0</v>
      </c>
      <c r="BL245" s="20" t="s">
        <v>188</v>
      </c>
      <c r="BM245" s="226" t="s">
        <v>1184</v>
      </c>
    </row>
    <row r="246" s="2" customFormat="1">
      <c r="A246" s="41"/>
      <c r="B246" s="42"/>
      <c r="C246" s="43"/>
      <c r="D246" s="228" t="s">
        <v>179</v>
      </c>
      <c r="E246" s="43"/>
      <c r="F246" s="229" t="s">
        <v>1057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179</v>
      </c>
      <c r="AU246" s="20" t="s">
        <v>81</v>
      </c>
    </row>
    <row r="247" s="13" customFormat="1">
      <c r="A247" s="13"/>
      <c r="B247" s="233"/>
      <c r="C247" s="234"/>
      <c r="D247" s="235" t="s">
        <v>181</v>
      </c>
      <c r="E247" s="236" t="s">
        <v>19</v>
      </c>
      <c r="F247" s="237" t="s">
        <v>1177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181</v>
      </c>
      <c r="AU247" s="243" t="s">
        <v>81</v>
      </c>
      <c r="AV247" s="13" t="s">
        <v>79</v>
      </c>
      <c r="AW247" s="13" t="s">
        <v>33</v>
      </c>
      <c r="AX247" s="13" t="s">
        <v>72</v>
      </c>
      <c r="AY247" s="243" t="s">
        <v>170</v>
      </c>
    </row>
    <row r="248" s="13" customFormat="1">
      <c r="A248" s="13"/>
      <c r="B248" s="233"/>
      <c r="C248" s="234"/>
      <c r="D248" s="235" t="s">
        <v>181</v>
      </c>
      <c r="E248" s="236" t="s">
        <v>19</v>
      </c>
      <c r="F248" s="237" t="s">
        <v>1099</v>
      </c>
      <c r="G248" s="234"/>
      <c r="H248" s="236" t="s">
        <v>19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181</v>
      </c>
      <c r="AU248" s="243" t="s">
        <v>81</v>
      </c>
      <c r="AV248" s="13" t="s">
        <v>79</v>
      </c>
      <c r="AW248" s="13" t="s">
        <v>33</v>
      </c>
      <c r="AX248" s="13" t="s">
        <v>72</v>
      </c>
      <c r="AY248" s="243" t="s">
        <v>170</v>
      </c>
    </row>
    <row r="249" s="13" customFormat="1">
      <c r="A249" s="13"/>
      <c r="B249" s="233"/>
      <c r="C249" s="234"/>
      <c r="D249" s="235" t="s">
        <v>181</v>
      </c>
      <c r="E249" s="236" t="s">
        <v>19</v>
      </c>
      <c r="F249" s="237" t="s">
        <v>1178</v>
      </c>
      <c r="G249" s="234"/>
      <c r="H249" s="236" t="s">
        <v>19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181</v>
      </c>
      <c r="AU249" s="243" t="s">
        <v>81</v>
      </c>
      <c r="AV249" s="13" t="s">
        <v>79</v>
      </c>
      <c r="AW249" s="13" t="s">
        <v>33</v>
      </c>
      <c r="AX249" s="13" t="s">
        <v>72</v>
      </c>
      <c r="AY249" s="243" t="s">
        <v>170</v>
      </c>
    </row>
    <row r="250" s="14" customFormat="1">
      <c r="A250" s="14"/>
      <c r="B250" s="244"/>
      <c r="C250" s="245"/>
      <c r="D250" s="235" t="s">
        <v>181</v>
      </c>
      <c r="E250" s="246" t="s">
        <v>19</v>
      </c>
      <c r="F250" s="247" t="s">
        <v>1116</v>
      </c>
      <c r="G250" s="245"/>
      <c r="H250" s="248">
        <v>113.325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181</v>
      </c>
      <c r="AU250" s="254" t="s">
        <v>81</v>
      </c>
      <c r="AV250" s="14" t="s">
        <v>81</v>
      </c>
      <c r="AW250" s="14" t="s">
        <v>33</v>
      </c>
      <c r="AX250" s="14" t="s">
        <v>72</v>
      </c>
      <c r="AY250" s="254" t="s">
        <v>170</v>
      </c>
    </row>
    <row r="251" s="13" customFormat="1">
      <c r="A251" s="13"/>
      <c r="B251" s="233"/>
      <c r="C251" s="234"/>
      <c r="D251" s="235" t="s">
        <v>181</v>
      </c>
      <c r="E251" s="236" t="s">
        <v>19</v>
      </c>
      <c r="F251" s="237" t="s">
        <v>1179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181</v>
      </c>
      <c r="AU251" s="243" t="s">
        <v>81</v>
      </c>
      <c r="AV251" s="13" t="s">
        <v>79</v>
      </c>
      <c r="AW251" s="13" t="s">
        <v>33</v>
      </c>
      <c r="AX251" s="13" t="s">
        <v>72</v>
      </c>
      <c r="AY251" s="243" t="s">
        <v>170</v>
      </c>
    </row>
    <row r="252" s="13" customFormat="1">
      <c r="A252" s="13"/>
      <c r="B252" s="233"/>
      <c r="C252" s="234"/>
      <c r="D252" s="235" t="s">
        <v>181</v>
      </c>
      <c r="E252" s="236" t="s">
        <v>19</v>
      </c>
      <c r="F252" s="237" t="s">
        <v>1099</v>
      </c>
      <c r="G252" s="234"/>
      <c r="H252" s="236" t="s">
        <v>19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181</v>
      </c>
      <c r="AU252" s="243" t="s">
        <v>81</v>
      </c>
      <c r="AV252" s="13" t="s">
        <v>79</v>
      </c>
      <c r="AW252" s="13" t="s">
        <v>33</v>
      </c>
      <c r="AX252" s="13" t="s">
        <v>72</v>
      </c>
      <c r="AY252" s="243" t="s">
        <v>170</v>
      </c>
    </row>
    <row r="253" s="13" customFormat="1">
      <c r="A253" s="13"/>
      <c r="B253" s="233"/>
      <c r="C253" s="234"/>
      <c r="D253" s="235" t="s">
        <v>181</v>
      </c>
      <c r="E253" s="236" t="s">
        <v>19</v>
      </c>
      <c r="F253" s="237" t="s">
        <v>1180</v>
      </c>
      <c r="G253" s="234"/>
      <c r="H253" s="236" t="s">
        <v>19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181</v>
      </c>
      <c r="AU253" s="243" t="s">
        <v>81</v>
      </c>
      <c r="AV253" s="13" t="s">
        <v>79</v>
      </c>
      <c r="AW253" s="13" t="s">
        <v>33</v>
      </c>
      <c r="AX253" s="13" t="s">
        <v>72</v>
      </c>
      <c r="AY253" s="243" t="s">
        <v>170</v>
      </c>
    </row>
    <row r="254" s="14" customFormat="1">
      <c r="A254" s="14"/>
      <c r="B254" s="244"/>
      <c r="C254" s="245"/>
      <c r="D254" s="235" t="s">
        <v>181</v>
      </c>
      <c r="E254" s="246" t="s">
        <v>19</v>
      </c>
      <c r="F254" s="247" t="s">
        <v>1119</v>
      </c>
      <c r="G254" s="245"/>
      <c r="H254" s="248">
        <v>101.7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181</v>
      </c>
      <c r="AU254" s="254" t="s">
        <v>81</v>
      </c>
      <c r="AV254" s="14" t="s">
        <v>81</v>
      </c>
      <c r="AW254" s="14" t="s">
        <v>33</v>
      </c>
      <c r="AX254" s="14" t="s">
        <v>72</v>
      </c>
      <c r="AY254" s="254" t="s">
        <v>170</v>
      </c>
    </row>
    <row r="255" s="15" customFormat="1">
      <c r="A255" s="15"/>
      <c r="B255" s="255"/>
      <c r="C255" s="256"/>
      <c r="D255" s="235" t="s">
        <v>181</v>
      </c>
      <c r="E255" s="257" t="s">
        <v>19</v>
      </c>
      <c r="F255" s="258" t="s">
        <v>187</v>
      </c>
      <c r="G255" s="256"/>
      <c r="H255" s="259">
        <v>215.02500000000001</v>
      </c>
      <c r="I255" s="260"/>
      <c r="J255" s="256"/>
      <c r="K255" s="256"/>
      <c r="L255" s="261"/>
      <c r="M255" s="277"/>
      <c r="N255" s="278"/>
      <c r="O255" s="278"/>
      <c r="P255" s="278"/>
      <c r="Q255" s="278"/>
      <c r="R255" s="278"/>
      <c r="S255" s="278"/>
      <c r="T255" s="279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5" t="s">
        <v>181</v>
      </c>
      <c r="AU255" s="265" t="s">
        <v>81</v>
      </c>
      <c r="AV255" s="15" t="s">
        <v>177</v>
      </c>
      <c r="AW255" s="15" t="s">
        <v>33</v>
      </c>
      <c r="AX255" s="15" t="s">
        <v>79</v>
      </c>
      <c r="AY255" s="265" t="s">
        <v>170</v>
      </c>
    </row>
    <row r="256" s="2" customFormat="1" ht="6.96" customHeight="1">
      <c r="A256" s="41"/>
      <c r="B256" s="62"/>
      <c r="C256" s="63"/>
      <c r="D256" s="63"/>
      <c r="E256" s="63"/>
      <c r="F256" s="63"/>
      <c r="G256" s="63"/>
      <c r="H256" s="63"/>
      <c r="I256" s="63"/>
      <c r="J256" s="63"/>
      <c r="K256" s="63"/>
      <c r="L256" s="47"/>
      <c r="M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</row>
  </sheetData>
  <sheetProtection sheet="1" autoFilter="0" formatColumns="0" formatRows="0" objects="1" scenarios="1" spinCount="100000" saltValue="lKSCj/qYjc4YJtG/6A5G3JvEsVBuVhEdLMRi3B7GJIEoPMn2EOz1mqxQJuCTBlzBZSvpN5uUID37/ngo8fjh1A==" hashValue="w23pD3Qo7ZWC9oTYlEVj6nGf4h9niM0uksEaWzbdKnBSN2b4iLTX/BTLzAndZl4chcxfzSQVgiy8nsKlyosi1A==" algorithmName="SHA-512" password="CC35"/>
  <autoFilter ref="C92:K2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1/611315416"/>
    <hyperlink ref="F104" r:id="rId2" display="https://podminky.urs.cz/item/CS_URS_2024_01/612315417"/>
    <hyperlink ref="F112" r:id="rId3" display="https://podminky.urs.cz/item/CS_URS_2024_01/949101112"/>
    <hyperlink ref="F120" r:id="rId4" display="https://podminky.urs.cz/item/CS_URS_2024_01/952901114"/>
    <hyperlink ref="F128" r:id="rId5" display="https://podminky.urs.cz/item/CS_URS_2024_01/998018001"/>
    <hyperlink ref="F132" r:id="rId6" display="https://podminky.urs.cz/item/CS_URS_2024_01/772524913"/>
    <hyperlink ref="F137" r:id="rId7" display="https://podminky.urs.cz/item/CS_URS_2024_01/772591911"/>
    <hyperlink ref="F144" r:id="rId8" display="https://podminky.urs.cz/item/CS_URS_2024_01/772591912"/>
    <hyperlink ref="F151" r:id="rId9" display="https://podminky.urs.cz/item/CS_URS_2024_01/772591916"/>
    <hyperlink ref="F158" r:id="rId10" display="https://podminky.urs.cz/item/CS_URS_2024_01/772591922"/>
    <hyperlink ref="F165" r:id="rId11" display="https://podminky.urs.cz/item/CS_URS_2024_01/772591923"/>
    <hyperlink ref="F174" r:id="rId12" display="https://podminky.urs.cz/item/CS_URS_2024_01/784171101"/>
    <hyperlink ref="F188" r:id="rId13" display="https://podminky.urs.cz/item/CS_URS_2024_01/784171111"/>
    <hyperlink ref="F214" r:id="rId14" display="https://podminky.urs.cz/item/CS_URS_2024_01/784181111.1"/>
    <hyperlink ref="F225" r:id="rId15" display="https://podminky.urs.cz/item/CS_URS_2024_01/784191001"/>
    <hyperlink ref="F232" r:id="rId16" display="https://podminky.urs.cz/item/CS_URS_2024_01/784191005"/>
    <hyperlink ref="F239" r:id="rId17" display="https://podminky.urs.cz/item/CS_URS_2024_01/784191007"/>
    <hyperlink ref="F246" r:id="rId18" display="https://podminky.urs.cz/item/CS_URS_2024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126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RECEPCE, SPOLEČENSKÝ SÁL A DENNÍ MÍSTNOST</v>
      </c>
      <c r="F7" s="145"/>
      <c r="G7" s="145"/>
      <c r="H7" s="145"/>
      <c r="L7" s="23"/>
    </row>
    <row r="8" s="1" customFormat="1" ht="12" customHeight="1">
      <c r="B8" s="23"/>
      <c r="D8" s="145" t="s">
        <v>127</v>
      </c>
      <c r="L8" s="23"/>
    </row>
    <row r="9" s="2" customFormat="1" ht="16.5" customHeight="1">
      <c r="A9" s="41"/>
      <c r="B9" s="47"/>
      <c r="C9" s="41"/>
      <c r="D9" s="41"/>
      <c r="E9" s="146" t="s">
        <v>1185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129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1186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5. 12. 2024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131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ROUND((SUM(BE95:BE243)),  2)</f>
        <v>0</v>
      </c>
      <c r="G35" s="41"/>
      <c r="H35" s="41"/>
      <c r="I35" s="160">
        <v>0.20999999999999999</v>
      </c>
      <c r="J35" s="159">
        <f>ROUND(((SUM(BE95:BE243))*I35),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ROUND((SUM(BF95:BF243)),  2)</f>
        <v>0</v>
      </c>
      <c r="G36" s="41"/>
      <c r="H36" s="41"/>
      <c r="I36" s="160">
        <v>0.12</v>
      </c>
      <c r="J36" s="159">
        <f>ROUND(((SUM(BF95:BF243))*I36),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ROUND((SUM(BG95:BG243)),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ROUND((SUM(BH95:BH243)),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ROUND((SUM(BI95:BI243)),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132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RECEPCE, SPOLEČENSKÝ SÁL A DENNÍ MÍSTNOST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1185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129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2024-058-03-01 - Stavební úpravy - Denní místnost- bourací práce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Oblastní muzeum Praha - východ</v>
      </c>
      <c r="G56" s="43"/>
      <c r="H56" s="43"/>
      <c r="I56" s="35" t="s">
        <v>23</v>
      </c>
      <c r="J56" s="75" t="str">
        <f>IF(J14="","",J14)</f>
        <v>5. 12. 2024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Oblastní muzeum,Masarykovo náměstí 97,Brandýs n.L.</v>
      </c>
      <c r="G58" s="43"/>
      <c r="H58" s="43"/>
      <c r="I58" s="35" t="s">
        <v>31</v>
      </c>
      <c r="J58" s="39" t="str">
        <f>E23</f>
        <v>ing. arch. Jiří Sedláček, Kladská 25, Praha 2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Ing. Dana Mlejnková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133</v>
      </c>
      <c r="D61" s="174"/>
      <c r="E61" s="174"/>
      <c r="F61" s="174"/>
      <c r="G61" s="174"/>
      <c r="H61" s="174"/>
      <c r="I61" s="174"/>
      <c r="J61" s="175" t="s">
        <v>134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135</v>
      </c>
    </row>
    <row r="64" s="9" customFormat="1" ht="24.96" customHeight="1">
      <c r="A64" s="9"/>
      <c r="B64" s="177"/>
      <c r="C64" s="178"/>
      <c r="D64" s="179" t="s">
        <v>136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144</v>
      </c>
      <c r="E65" s="185"/>
      <c r="F65" s="185"/>
      <c r="G65" s="185"/>
      <c r="H65" s="185"/>
      <c r="I65" s="185"/>
      <c r="J65" s="186">
        <f>J97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146</v>
      </c>
      <c r="E66" s="180"/>
      <c r="F66" s="180"/>
      <c r="G66" s="180"/>
      <c r="H66" s="180"/>
      <c r="I66" s="180"/>
      <c r="J66" s="181">
        <f>J125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8"/>
      <c r="D67" s="184" t="s">
        <v>1187</v>
      </c>
      <c r="E67" s="185"/>
      <c r="F67" s="185"/>
      <c r="G67" s="185"/>
      <c r="H67" s="185"/>
      <c r="I67" s="185"/>
      <c r="J67" s="186">
        <f>J126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1188</v>
      </c>
      <c r="E68" s="185"/>
      <c r="F68" s="185"/>
      <c r="G68" s="185"/>
      <c r="H68" s="185"/>
      <c r="I68" s="185"/>
      <c r="J68" s="186">
        <f>J145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148</v>
      </c>
      <c r="E69" s="185"/>
      <c r="F69" s="185"/>
      <c r="G69" s="185"/>
      <c r="H69" s="185"/>
      <c r="I69" s="185"/>
      <c r="J69" s="186">
        <f>J152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149</v>
      </c>
      <c r="E70" s="185"/>
      <c r="F70" s="185"/>
      <c r="G70" s="185"/>
      <c r="H70" s="185"/>
      <c r="I70" s="185"/>
      <c r="J70" s="186">
        <f>J160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1189</v>
      </c>
      <c r="E71" s="185"/>
      <c r="F71" s="185"/>
      <c r="G71" s="185"/>
      <c r="H71" s="185"/>
      <c r="I71" s="185"/>
      <c r="J71" s="186">
        <f>J168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151</v>
      </c>
      <c r="E72" s="185"/>
      <c r="F72" s="185"/>
      <c r="G72" s="185"/>
      <c r="H72" s="185"/>
      <c r="I72" s="185"/>
      <c r="J72" s="186">
        <f>J184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154</v>
      </c>
      <c r="E73" s="185"/>
      <c r="F73" s="185"/>
      <c r="G73" s="185"/>
      <c r="H73" s="185"/>
      <c r="I73" s="185"/>
      <c r="J73" s="186">
        <f>J207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155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RECEPCE, SPOLEČENSKÝ SÁL A DENNÍ MÍSTNOST</v>
      </c>
      <c r="F83" s="35"/>
      <c r="G83" s="35"/>
      <c r="H83" s="35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127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2" t="s">
        <v>1185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129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2024-058-03-01 - Stavební úpravy - Denní místnost- bourací práce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F14</f>
        <v>Oblastní muzeum Praha - východ</v>
      </c>
      <c r="G89" s="43"/>
      <c r="H89" s="43"/>
      <c r="I89" s="35" t="s">
        <v>23</v>
      </c>
      <c r="J89" s="75" t="str">
        <f>IF(J14="","",J14)</f>
        <v>5. 12. 2024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5" t="s">
        <v>25</v>
      </c>
      <c r="D91" s="43"/>
      <c r="E91" s="43"/>
      <c r="F91" s="30" t="str">
        <f>E17</f>
        <v>Oblastní muzeum,Masarykovo náměstí 97,Brandýs n.L.</v>
      </c>
      <c r="G91" s="43"/>
      <c r="H91" s="43"/>
      <c r="I91" s="35" t="s">
        <v>31</v>
      </c>
      <c r="J91" s="39" t="str">
        <f>E23</f>
        <v>ing. arch. Jiří Sedláček, Kladská 25, Praha 2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29</v>
      </c>
      <c r="D92" s="43"/>
      <c r="E92" s="43"/>
      <c r="F92" s="30" t="str">
        <f>IF(E20="","",E20)</f>
        <v>Vyplň údaj</v>
      </c>
      <c r="G92" s="43"/>
      <c r="H92" s="43"/>
      <c r="I92" s="35" t="s">
        <v>34</v>
      </c>
      <c r="J92" s="39" t="str">
        <f>E26</f>
        <v>Ing. Dana Mlejnková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8"/>
      <c r="B94" s="189"/>
      <c r="C94" s="190" t="s">
        <v>156</v>
      </c>
      <c r="D94" s="191" t="s">
        <v>57</v>
      </c>
      <c r="E94" s="191" t="s">
        <v>53</v>
      </c>
      <c r="F94" s="191" t="s">
        <v>54</v>
      </c>
      <c r="G94" s="191" t="s">
        <v>157</v>
      </c>
      <c r="H94" s="191" t="s">
        <v>158</v>
      </c>
      <c r="I94" s="191" t="s">
        <v>159</v>
      </c>
      <c r="J94" s="191" t="s">
        <v>134</v>
      </c>
      <c r="K94" s="192" t="s">
        <v>160</v>
      </c>
      <c r="L94" s="193"/>
      <c r="M94" s="95" t="s">
        <v>19</v>
      </c>
      <c r="N94" s="96" t="s">
        <v>42</v>
      </c>
      <c r="O94" s="96" t="s">
        <v>161</v>
      </c>
      <c r="P94" s="96" t="s">
        <v>162</v>
      </c>
      <c r="Q94" s="96" t="s">
        <v>163</v>
      </c>
      <c r="R94" s="96" t="s">
        <v>164</v>
      </c>
      <c r="S94" s="96" t="s">
        <v>165</v>
      </c>
      <c r="T94" s="97" t="s">
        <v>166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1"/>
      <c r="B95" s="42"/>
      <c r="C95" s="102" t="s">
        <v>167</v>
      </c>
      <c r="D95" s="43"/>
      <c r="E95" s="43"/>
      <c r="F95" s="43"/>
      <c r="G95" s="43"/>
      <c r="H95" s="43"/>
      <c r="I95" s="43"/>
      <c r="J95" s="194">
        <f>BK95</f>
        <v>0</v>
      </c>
      <c r="K95" s="43"/>
      <c r="L95" s="47"/>
      <c r="M95" s="98"/>
      <c r="N95" s="195"/>
      <c r="O95" s="99"/>
      <c r="P95" s="196">
        <f>P96+P125</f>
        <v>0</v>
      </c>
      <c r="Q95" s="99"/>
      <c r="R95" s="196">
        <f>R96+R125</f>
        <v>0.128693</v>
      </c>
      <c r="S95" s="99"/>
      <c r="T95" s="197">
        <f>T96+T125</f>
        <v>1.7776605299999999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71</v>
      </c>
      <c r="AU95" s="20" t="s">
        <v>135</v>
      </c>
      <c r="BK95" s="198">
        <f>BK96+BK125</f>
        <v>0</v>
      </c>
    </row>
    <row r="96" s="12" customFormat="1" ht="25.92" customHeight="1">
      <c r="A96" s="12"/>
      <c r="B96" s="199"/>
      <c r="C96" s="200"/>
      <c r="D96" s="201" t="s">
        <v>71</v>
      </c>
      <c r="E96" s="202" t="s">
        <v>168</v>
      </c>
      <c r="F96" s="202" t="s">
        <v>169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</f>
        <v>0</v>
      </c>
      <c r="Q96" s="207"/>
      <c r="R96" s="208">
        <f>R97</f>
        <v>0</v>
      </c>
      <c r="S96" s="207"/>
      <c r="T96" s="209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79</v>
      </c>
      <c r="AT96" s="211" t="s">
        <v>71</v>
      </c>
      <c r="AU96" s="211" t="s">
        <v>72</v>
      </c>
      <c r="AY96" s="210" t="s">
        <v>170</v>
      </c>
      <c r="BK96" s="212">
        <f>BK97</f>
        <v>0</v>
      </c>
    </row>
    <row r="97" s="12" customFormat="1" ht="22.8" customHeight="1">
      <c r="A97" s="12"/>
      <c r="B97" s="199"/>
      <c r="C97" s="200"/>
      <c r="D97" s="201" t="s">
        <v>71</v>
      </c>
      <c r="E97" s="213" t="s">
        <v>304</v>
      </c>
      <c r="F97" s="213" t="s">
        <v>305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SUM(P98:P124)</f>
        <v>0</v>
      </c>
      <c r="Q97" s="207"/>
      <c r="R97" s="208">
        <f>SUM(R98:R124)</f>
        <v>0</v>
      </c>
      <c r="S97" s="207"/>
      <c r="T97" s="209">
        <f>SUM(T98:T124)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79</v>
      </c>
      <c r="AT97" s="211" t="s">
        <v>71</v>
      </c>
      <c r="AU97" s="211" t="s">
        <v>79</v>
      </c>
      <c r="AY97" s="210" t="s">
        <v>170</v>
      </c>
      <c r="BK97" s="212">
        <f>SUM(BK98:BK124)</f>
        <v>0</v>
      </c>
    </row>
    <row r="98" s="2" customFormat="1" ht="24.15" customHeight="1">
      <c r="A98" s="41"/>
      <c r="B98" s="42"/>
      <c r="C98" s="215" t="s">
        <v>79</v>
      </c>
      <c r="D98" s="215" t="s">
        <v>172</v>
      </c>
      <c r="E98" s="216" t="s">
        <v>306</v>
      </c>
      <c r="F98" s="217" t="s">
        <v>307</v>
      </c>
      <c r="G98" s="218" t="s">
        <v>219</v>
      </c>
      <c r="H98" s="219">
        <v>1.778</v>
      </c>
      <c r="I98" s="220"/>
      <c r="J98" s="221">
        <f>ROUND(I98*H98,2)</f>
        <v>0</v>
      </c>
      <c r="K98" s="217" t="s">
        <v>176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177</v>
      </c>
      <c r="AT98" s="226" t="s">
        <v>172</v>
      </c>
      <c r="AU98" s="226" t="s">
        <v>81</v>
      </c>
      <c r="AY98" s="20" t="s">
        <v>170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177</v>
      </c>
      <c r="BM98" s="226" t="s">
        <v>1190</v>
      </c>
    </row>
    <row r="99" s="2" customFormat="1">
      <c r="A99" s="41"/>
      <c r="B99" s="42"/>
      <c r="C99" s="43"/>
      <c r="D99" s="228" t="s">
        <v>179</v>
      </c>
      <c r="E99" s="43"/>
      <c r="F99" s="229" t="s">
        <v>309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179</v>
      </c>
      <c r="AU99" s="20" t="s">
        <v>81</v>
      </c>
    </row>
    <row r="100" s="2" customFormat="1" ht="21.75" customHeight="1">
      <c r="A100" s="41"/>
      <c r="B100" s="42"/>
      <c r="C100" s="215" t="s">
        <v>81</v>
      </c>
      <c r="D100" s="215" t="s">
        <v>172</v>
      </c>
      <c r="E100" s="216" t="s">
        <v>311</v>
      </c>
      <c r="F100" s="217" t="s">
        <v>312</v>
      </c>
      <c r="G100" s="218" t="s">
        <v>219</v>
      </c>
      <c r="H100" s="219">
        <v>1.778</v>
      </c>
      <c r="I100" s="220"/>
      <c r="J100" s="221">
        <f>ROUND(I100*H100,2)</f>
        <v>0</v>
      </c>
      <c r="K100" s="217" t="s">
        <v>176</v>
      </c>
      <c r="L100" s="47"/>
      <c r="M100" s="222" t="s">
        <v>19</v>
      </c>
      <c r="N100" s="223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177</v>
      </c>
      <c r="AT100" s="226" t="s">
        <v>172</v>
      </c>
      <c r="AU100" s="226" t="s">
        <v>81</v>
      </c>
      <c r="AY100" s="20" t="s">
        <v>170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177</v>
      </c>
      <c r="BM100" s="226" t="s">
        <v>1191</v>
      </c>
    </row>
    <row r="101" s="2" customFormat="1">
      <c r="A101" s="41"/>
      <c r="B101" s="42"/>
      <c r="C101" s="43"/>
      <c r="D101" s="228" t="s">
        <v>179</v>
      </c>
      <c r="E101" s="43"/>
      <c r="F101" s="229" t="s">
        <v>314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179</v>
      </c>
      <c r="AU101" s="20" t="s">
        <v>81</v>
      </c>
    </row>
    <row r="102" s="2" customFormat="1" ht="24.15" customHeight="1">
      <c r="A102" s="41"/>
      <c r="B102" s="42"/>
      <c r="C102" s="215" t="s">
        <v>194</v>
      </c>
      <c r="D102" s="215" t="s">
        <v>172</v>
      </c>
      <c r="E102" s="216" t="s">
        <v>316</v>
      </c>
      <c r="F102" s="217" t="s">
        <v>317</v>
      </c>
      <c r="G102" s="218" t="s">
        <v>219</v>
      </c>
      <c r="H102" s="219">
        <v>1.778</v>
      </c>
      <c r="I102" s="220"/>
      <c r="J102" s="221">
        <f>ROUND(I102*H102,2)</f>
        <v>0</v>
      </c>
      <c r="K102" s="217" t="s">
        <v>176</v>
      </c>
      <c r="L102" s="47"/>
      <c r="M102" s="222" t="s">
        <v>19</v>
      </c>
      <c r="N102" s="223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177</v>
      </c>
      <c r="AT102" s="226" t="s">
        <v>172</v>
      </c>
      <c r="AU102" s="226" t="s">
        <v>81</v>
      </c>
      <c r="AY102" s="20" t="s">
        <v>170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177</v>
      </c>
      <c r="BM102" s="226" t="s">
        <v>1192</v>
      </c>
    </row>
    <row r="103" s="2" customFormat="1">
      <c r="A103" s="41"/>
      <c r="B103" s="42"/>
      <c r="C103" s="43"/>
      <c r="D103" s="228" t="s">
        <v>179</v>
      </c>
      <c r="E103" s="43"/>
      <c r="F103" s="229" t="s">
        <v>319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179</v>
      </c>
      <c r="AU103" s="20" t="s">
        <v>81</v>
      </c>
    </row>
    <row r="104" s="2" customFormat="1" ht="24.15" customHeight="1">
      <c r="A104" s="41"/>
      <c r="B104" s="42"/>
      <c r="C104" s="215" t="s">
        <v>177</v>
      </c>
      <c r="D104" s="215" t="s">
        <v>172</v>
      </c>
      <c r="E104" s="216" t="s">
        <v>340</v>
      </c>
      <c r="F104" s="217" t="s">
        <v>341</v>
      </c>
      <c r="G104" s="218" t="s">
        <v>219</v>
      </c>
      <c r="H104" s="219">
        <v>0.082000000000000003</v>
      </c>
      <c r="I104" s="220"/>
      <c r="J104" s="221">
        <f>ROUND(I104*H104,2)</f>
        <v>0</v>
      </c>
      <c r="K104" s="217" t="s">
        <v>176</v>
      </c>
      <c r="L104" s="47"/>
      <c r="M104" s="222" t="s">
        <v>19</v>
      </c>
      <c r="N104" s="223" t="s">
        <v>43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177</v>
      </c>
      <c r="AT104" s="226" t="s">
        <v>172</v>
      </c>
      <c r="AU104" s="226" t="s">
        <v>81</v>
      </c>
      <c r="AY104" s="20" t="s">
        <v>170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177</v>
      </c>
      <c r="BM104" s="226" t="s">
        <v>1193</v>
      </c>
    </row>
    <row r="105" s="2" customFormat="1">
      <c r="A105" s="41"/>
      <c r="B105" s="42"/>
      <c r="C105" s="43"/>
      <c r="D105" s="228" t="s">
        <v>179</v>
      </c>
      <c r="E105" s="43"/>
      <c r="F105" s="229" t="s">
        <v>343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179</v>
      </c>
      <c r="AU105" s="20" t="s">
        <v>81</v>
      </c>
    </row>
    <row r="106" s="13" customFormat="1">
      <c r="A106" s="13"/>
      <c r="B106" s="233"/>
      <c r="C106" s="234"/>
      <c r="D106" s="235" t="s">
        <v>181</v>
      </c>
      <c r="E106" s="236" t="s">
        <v>19</v>
      </c>
      <c r="F106" s="237" t="s">
        <v>1194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181</v>
      </c>
      <c r="AU106" s="243" t="s">
        <v>81</v>
      </c>
      <c r="AV106" s="13" t="s">
        <v>79</v>
      </c>
      <c r="AW106" s="13" t="s">
        <v>33</v>
      </c>
      <c r="AX106" s="13" t="s">
        <v>72</v>
      </c>
      <c r="AY106" s="243" t="s">
        <v>170</v>
      </c>
    </row>
    <row r="107" s="14" customFormat="1">
      <c r="A107" s="14"/>
      <c r="B107" s="244"/>
      <c r="C107" s="245"/>
      <c r="D107" s="235" t="s">
        <v>181</v>
      </c>
      <c r="E107" s="246" t="s">
        <v>19</v>
      </c>
      <c r="F107" s="247" t="s">
        <v>1195</v>
      </c>
      <c r="G107" s="245"/>
      <c r="H107" s="248">
        <v>0.012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181</v>
      </c>
      <c r="AU107" s="254" t="s">
        <v>81</v>
      </c>
      <c r="AV107" s="14" t="s">
        <v>81</v>
      </c>
      <c r="AW107" s="14" t="s">
        <v>33</v>
      </c>
      <c r="AX107" s="14" t="s">
        <v>72</v>
      </c>
      <c r="AY107" s="254" t="s">
        <v>170</v>
      </c>
    </row>
    <row r="108" s="13" customFormat="1">
      <c r="A108" s="13"/>
      <c r="B108" s="233"/>
      <c r="C108" s="234"/>
      <c r="D108" s="235" t="s">
        <v>181</v>
      </c>
      <c r="E108" s="236" t="s">
        <v>19</v>
      </c>
      <c r="F108" s="237" t="s">
        <v>1093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181</v>
      </c>
      <c r="AU108" s="243" t="s">
        <v>81</v>
      </c>
      <c r="AV108" s="13" t="s">
        <v>79</v>
      </c>
      <c r="AW108" s="13" t="s">
        <v>33</v>
      </c>
      <c r="AX108" s="13" t="s">
        <v>72</v>
      </c>
      <c r="AY108" s="243" t="s">
        <v>170</v>
      </c>
    </row>
    <row r="109" s="14" customFormat="1">
      <c r="A109" s="14"/>
      <c r="B109" s="244"/>
      <c r="C109" s="245"/>
      <c r="D109" s="235" t="s">
        <v>181</v>
      </c>
      <c r="E109" s="246" t="s">
        <v>19</v>
      </c>
      <c r="F109" s="247" t="s">
        <v>1196</v>
      </c>
      <c r="G109" s="245"/>
      <c r="H109" s="248">
        <v>0.0050000000000000001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181</v>
      </c>
      <c r="AU109" s="254" t="s">
        <v>81</v>
      </c>
      <c r="AV109" s="14" t="s">
        <v>81</v>
      </c>
      <c r="AW109" s="14" t="s">
        <v>33</v>
      </c>
      <c r="AX109" s="14" t="s">
        <v>72</v>
      </c>
      <c r="AY109" s="254" t="s">
        <v>170</v>
      </c>
    </row>
    <row r="110" s="13" customFormat="1">
      <c r="A110" s="13"/>
      <c r="B110" s="233"/>
      <c r="C110" s="234"/>
      <c r="D110" s="235" t="s">
        <v>181</v>
      </c>
      <c r="E110" s="236" t="s">
        <v>19</v>
      </c>
      <c r="F110" s="237" t="s">
        <v>1197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181</v>
      </c>
      <c r="AU110" s="243" t="s">
        <v>81</v>
      </c>
      <c r="AV110" s="13" t="s">
        <v>79</v>
      </c>
      <c r="AW110" s="13" t="s">
        <v>33</v>
      </c>
      <c r="AX110" s="13" t="s">
        <v>72</v>
      </c>
      <c r="AY110" s="243" t="s">
        <v>170</v>
      </c>
    </row>
    <row r="111" s="14" customFormat="1">
      <c r="A111" s="14"/>
      <c r="B111" s="244"/>
      <c r="C111" s="245"/>
      <c r="D111" s="235" t="s">
        <v>181</v>
      </c>
      <c r="E111" s="246" t="s">
        <v>19</v>
      </c>
      <c r="F111" s="247" t="s">
        <v>1198</v>
      </c>
      <c r="G111" s="245"/>
      <c r="H111" s="248">
        <v>0.025000000000000001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181</v>
      </c>
      <c r="AU111" s="254" t="s">
        <v>81</v>
      </c>
      <c r="AV111" s="14" t="s">
        <v>81</v>
      </c>
      <c r="AW111" s="14" t="s">
        <v>33</v>
      </c>
      <c r="AX111" s="14" t="s">
        <v>72</v>
      </c>
      <c r="AY111" s="254" t="s">
        <v>170</v>
      </c>
    </row>
    <row r="112" s="13" customFormat="1">
      <c r="A112" s="13"/>
      <c r="B112" s="233"/>
      <c r="C112" s="234"/>
      <c r="D112" s="235" t="s">
        <v>181</v>
      </c>
      <c r="E112" s="236" t="s">
        <v>19</v>
      </c>
      <c r="F112" s="237" t="s">
        <v>1091</v>
      </c>
      <c r="G112" s="234"/>
      <c r="H112" s="236" t="s">
        <v>19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181</v>
      </c>
      <c r="AU112" s="243" t="s">
        <v>81</v>
      </c>
      <c r="AV112" s="13" t="s">
        <v>79</v>
      </c>
      <c r="AW112" s="13" t="s">
        <v>33</v>
      </c>
      <c r="AX112" s="13" t="s">
        <v>72</v>
      </c>
      <c r="AY112" s="243" t="s">
        <v>170</v>
      </c>
    </row>
    <row r="113" s="14" customFormat="1">
      <c r="A113" s="14"/>
      <c r="B113" s="244"/>
      <c r="C113" s="245"/>
      <c r="D113" s="235" t="s">
        <v>181</v>
      </c>
      <c r="E113" s="246" t="s">
        <v>19</v>
      </c>
      <c r="F113" s="247" t="s">
        <v>1199</v>
      </c>
      <c r="G113" s="245"/>
      <c r="H113" s="248">
        <v>0.040000000000000001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181</v>
      </c>
      <c r="AU113" s="254" t="s">
        <v>81</v>
      </c>
      <c r="AV113" s="14" t="s">
        <v>81</v>
      </c>
      <c r="AW113" s="14" t="s">
        <v>33</v>
      </c>
      <c r="AX113" s="14" t="s">
        <v>72</v>
      </c>
      <c r="AY113" s="254" t="s">
        <v>170</v>
      </c>
    </row>
    <row r="114" s="15" customFormat="1">
      <c r="A114" s="15"/>
      <c r="B114" s="255"/>
      <c r="C114" s="256"/>
      <c r="D114" s="235" t="s">
        <v>181</v>
      </c>
      <c r="E114" s="257" t="s">
        <v>19</v>
      </c>
      <c r="F114" s="258" t="s">
        <v>187</v>
      </c>
      <c r="G114" s="256"/>
      <c r="H114" s="259">
        <v>0.082000000000000003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181</v>
      </c>
      <c r="AU114" s="265" t="s">
        <v>81</v>
      </c>
      <c r="AV114" s="15" t="s">
        <v>177</v>
      </c>
      <c r="AW114" s="15" t="s">
        <v>33</v>
      </c>
      <c r="AX114" s="15" t="s">
        <v>79</v>
      </c>
      <c r="AY114" s="265" t="s">
        <v>170</v>
      </c>
    </row>
    <row r="115" s="2" customFormat="1" ht="24.15" customHeight="1">
      <c r="A115" s="41"/>
      <c r="B115" s="42"/>
      <c r="C115" s="215" t="s">
        <v>204</v>
      </c>
      <c r="D115" s="215" t="s">
        <v>172</v>
      </c>
      <c r="E115" s="216" t="s">
        <v>358</v>
      </c>
      <c r="F115" s="217" t="s">
        <v>359</v>
      </c>
      <c r="G115" s="218" t="s">
        <v>219</v>
      </c>
      <c r="H115" s="219">
        <v>0.97999999999999998</v>
      </c>
      <c r="I115" s="220"/>
      <c r="J115" s="221">
        <f>ROUND(I115*H115,2)</f>
        <v>0</v>
      </c>
      <c r="K115" s="217" t="s">
        <v>176</v>
      </c>
      <c r="L115" s="47"/>
      <c r="M115" s="222" t="s">
        <v>19</v>
      </c>
      <c r="N115" s="223" t="s">
        <v>43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177</v>
      </c>
      <c r="AT115" s="226" t="s">
        <v>172</v>
      </c>
      <c r="AU115" s="226" t="s">
        <v>81</v>
      </c>
      <c r="AY115" s="20" t="s">
        <v>170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177</v>
      </c>
      <c r="BM115" s="226" t="s">
        <v>1200</v>
      </c>
    </row>
    <row r="116" s="2" customFormat="1">
      <c r="A116" s="41"/>
      <c r="B116" s="42"/>
      <c r="C116" s="43"/>
      <c r="D116" s="228" t="s">
        <v>179</v>
      </c>
      <c r="E116" s="43"/>
      <c r="F116" s="229" t="s">
        <v>361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179</v>
      </c>
      <c r="AU116" s="20" t="s">
        <v>81</v>
      </c>
    </row>
    <row r="117" s="13" customFormat="1">
      <c r="A117" s="13"/>
      <c r="B117" s="233"/>
      <c r="C117" s="234"/>
      <c r="D117" s="235" t="s">
        <v>181</v>
      </c>
      <c r="E117" s="236" t="s">
        <v>19</v>
      </c>
      <c r="F117" s="237" t="s">
        <v>1201</v>
      </c>
      <c r="G117" s="234"/>
      <c r="H117" s="236" t="s">
        <v>19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181</v>
      </c>
      <c r="AU117" s="243" t="s">
        <v>81</v>
      </c>
      <c r="AV117" s="13" t="s">
        <v>79</v>
      </c>
      <c r="AW117" s="13" t="s">
        <v>33</v>
      </c>
      <c r="AX117" s="13" t="s">
        <v>72</v>
      </c>
      <c r="AY117" s="243" t="s">
        <v>170</v>
      </c>
    </row>
    <row r="118" s="14" customFormat="1">
      <c r="A118" s="14"/>
      <c r="B118" s="244"/>
      <c r="C118" s="245"/>
      <c r="D118" s="235" t="s">
        <v>181</v>
      </c>
      <c r="E118" s="246" t="s">
        <v>19</v>
      </c>
      <c r="F118" s="247" t="s">
        <v>1202</v>
      </c>
      <c r="G118" s="245"/>
      <c r="H118" s="248">
        <v>0.97999999999999998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181</v>
      </c>
      <c r="AU118" s="254" t="s">
        <v>81</v>
      </c>
      <c r="AV118" s="14" t="s">
        <v>81</v>
      </c>
      <c r="AW118" s="14" t="s">
        <v>33</v>
      </c>
      <c r="AX118" s="14" t="s">
        <v>72</v>
      </c>
      <c r="AY118" s="254" t="s">
        <v>170</v>
      </c>
    </row>
    <row r="119" s="15" customFormat="1">
      <c r="A119" s="15"/>
      <c r="B119" s="255"/>
      <c r="C119" s="256"/>
      <c r="D119" s="235" t="s">
        <v>181</v>
      </c>
      <c r="E119" s="257" t="s">
        <v>19</v>
      </c>
      <c r="F119" s="258" t="s">
        <v>187</v>
      </c>
      <c r="G119" s="256"/>
      <c r="H119" s="259">
        <v>0.97999999999999998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181</v>
      </c>
      <c r="AU119" s="265" t="s">
        <v>81</v>
      </c>
      <c r="AV119" s="15" t="s">
        <v>177</v>
      </c>
      <c r="AW119" s="15" t="s">
        <v>33</v>
      </c>
      <c r="AX119" s="15" t="s">
        <v>79</v>
      </c>
      <c r="AY119" s="265" t="s">
        <v>170</v>
      </c>
    </row>
    <row r="120" s="2" customFormat="1" ht="24.15" customHeight="1">
      <c r="A120" s="41"/>
      <c r="B120" s="42"/>
      <c r="C120" s="215" t="s">
        <v>209</v>
      </c>
      <c r="D120" s="215" t="s">
        <v>172</v>
      </c>
      <c r="E120" s="216" t="s">
        <v>1203</v>
      </c>
      <c r="F120" s="217" t="s">
        <v>1204</v>
      </c>
      <c r="G120" s="218" t="s">
        <v>219</v>
      </c>
      <c r="H120" s="219">
        <v>0.71499999999999997</v>
      </c>
      <c r="I120" s="220"/>
      <c r="J120" s="221">
        <f>ROUND(I120*H120,2)</f>
        <v>0</v>
      </c>
      <c r="K120" s="217" t="s">
        <v>176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177</v>
      </c>
      <c r="AT120" s="226" t="s">
        <v>172</v>
      </c>
      <c r="AU120" s="226" t="s">
        <v>81</v>
      </c>
      <c r="AY120" s="20" t="s">
        <v>170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177</v>
      </c>
      <c r="BM120" s="226" t="s">
        <v>1205</v>
      </c>
    </row>
    <row r="121" s="2" customFormat="1">
      <c r="A121" s="41"/>
      <c r="B121" s="42"/>
      <c r="C121" s="43"/>
      <c r="D121" s="228" t="s">
        <v>179</v>
      </c>
      <c r="E121" s="43"/>
      <c r="F121" s="229" t="s">
        <v>1206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179</v>
      </c>
      <c r="AU121" s="20" t="s">
        <v>81</v>
      </c>
    </row>
    <row r="122" s="13" customFormat="1">
      <c r="A122" s="13"/>
      <c r="B122" s="233"/>
      <c r="C122" s="234"/>
      <c r="D122" s="235" t="s">
        <v>181</v>
      </c>
      <c r="E122" s="236" t="s">
        <v>19</v>
      </c>
      <c r="F122" s="237" t="s">
        <v>1207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181</v>
      </c>
      <c r="AU122" s="243" t="s">
        <v>81</v>
      </c>
      <c r="AV122" s="13" t="s">
        <v>79</v>
      </c>
      <c r="AW122" s="13" t="s">
        <v>33</v>
      </c>
      <c r="AX122" s="13" t="s">
        <v>72</v>
      </c>
      <c r="AY122" s="243" t="s">
        <v>170</v>
      </c>
    </row>
    <row r="123" s="14" customFormat="1">
      <c r="A123" s="14"/>
      <c r="B123" s="244"/>
      <c r="C123" s="245"/>
      <c r="D123" s="235" t="s">
        <v>181</v>
      </c>
      <c r="E123" s="246" t="s">
        <v>19</v>
      </c>
      <c r="F123" s="247" t="s">
        <v>1208</v>
      </c>
      <c r="G123" s="245"/>
      <c r="H123" s="248">
        <v>0.71499999999999997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181</v>
      </c>
      <c r="AU123" s="254" t="s">
        <v>81</v>
      </c>
      <c r="AV123" s="14" t="s">
        <v>81</v>
      </c>
      <c r="AW123" s="14" t="s">
        <v>33</v>
      </c>
      <c r="AX123" s="14" t="s">
        <v>72</v>
      </c>
      <c r="AY123" s="254" t="s">
        <v>170</v>
      </c>
    </row>
    <row r="124" s="15" customFormat="1">
      <c r="A124" s="15"/>
      <c r="B124" s="255"/>
      <c r="C124" s="256"/>
      <c r="D124" s="235" t="s">
        <v>181</v>
      </c>
      <c r="E124" s="257" t="s">
        <v>19</v>
      </c>
      <c r="F124" s="258" t="s">
        <v>187</v>
      </c>
      <c r="G124" s="256"/>
      <c r="H124" s="259">
        <v>0.71499999999999997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5" t="s">
        <v>181</v>
      </c>
      <c r="AU124" s="265" t="s">
        <v>81</v>
      </c>
      <c r="AV124" s="15" t="s">
        <v>177</v>
      </c>
      <c r="AW124" s="15" t="s">
        <v>33</v>
      </c>
      <c r="AX124" s="15" t="s">
        <v>79</v>
      </c>
      <c r="AY124" s="265" t="s">
        <v>170</v>
      </c>
    </row>
    <row r="125" s="12" customFormat="1" ht="25.92" customHeight="1">
      <c r="A125" s="12"/>
      <c r="B125" s="199"/>
      <c r="C125" s="200"/>
      <c r="D125" s="201" t="s">
        <v>71</v>
      </c>
      <c r="E125" s="202" t="s">
        <v>389</v>
      </c>
      <c r="F125" s="202" t="s">
        <v>390</v>
      </c>
      <c r="G125" s="200"/>
      <c r="H125" s="200"/>
      <c r="I125" s="203"/>
      <c r="J125" s="204">
        <f>BK125</f>
        <v>0</v>
      </c>
      <c r="K125" s="200"/>
      <c r="L125" s="205"/>
      <c r="M125" s="206"/>
      <c r="N125" s="207"/>
      <c r="O125" s="207"/>
      <c r="P125" s="208">
        <f>P126+P145+P152+P160+P168+P184+P207</f>
        <v>0</v>
      </c>
      <c r="Q125" s="207"/>
      <c r="R125" s="208">
        <f>R126+R145+R152+R160+R168+R184+R207</f>
        <v>0.128693</v>
      </c>
      <c r="S125" s="207"/>
      <c r="T125" s="209">
        <f>T126+T145+T152+T160+T168+T184+T207</f>
        <v>1.7776605299999999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81</v>
      </c>
      <c r="AT125" s="211" t="s">
        <v>71</v>
      </c>
      <c r="AU125" s="211" t="s">
        <v>72</v>
      </c>
      <c r="AY125" s="210" t="s">
        <v>170</v>
      </c>
      <c r="BK125" s="212">
        <f>BK126+BK145+BK152+BK160+BK168+BK184+BK207</f>
        <v>0</v>
      </c>
    </row>
    <row r="126" s="12" customFormat="1" ht="22.8" customHeight="1">
      <c r="A126" s="12"/>
      <c r="B126" s="199"/>
      <c r="C126" s="200"/>
      <c r="D126" s="201" t="s">
        <v>71</v>
      </c>
      <c r="E126" s="213" t="s">
        <v>1209</v>
      </c>
      <c r="F126" s="213" t="s">
        <v>1210</v>
      </c>
      <c r="G126" s="200"/>
      <c r="H126" s="200"/>
      <c r="I126" s="203"/>
      <c r="J126" s="214">
        <f>BK126</f>
        <v>0</v>
      </c>
      <c r="K126" s="200"/>
      <c r="L126" s="205"/>
      <c r="M126" s="206"/>
      <c r="N126" s="207"/>
      <c r="O126" s="207"/>
      <c r="P126" s="208">
        <f>SUM(P127:P144)</f>
        <v>0</v>
      </c>
      <c r="Q126" s="207"/>
      <c r="R126" s="208">
        <f>SUM(R127:R144)</f>
        <v>0</v>
      </c>
      <c r="S126" s="207"/>
      <c r="T126" s="209">
        <f>SUM(T127:T144)</f>
        <v>0.01247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0" t="s">
        <v>81</v>
      </c>
      <c r="AT126" s="211" t="s">
        <v>71</v>
      </c>
      <c r="AU126" s="211" t="s">
        <v>79</v>
      </c>
      <c r="AY126" s="210" t="s">
        <v>170</v>
      </c>
      <c r="BK126" s="212">
        <f>SUM(BK127:BK144)</f>
        <v>0</v>
      </c>
    </row>
    <row r="127" s="2" customFormat="1" ht="16.5" customHeight="1">
      <c r="A127" s="41"/>
      <c r="B127" s="42"/>
      <c r="C127" s="215" t="s">
        <v>216</v>
      </c>
      <c r="D127" s="215" t="s">
        <v>172</v>
      </c>
      <c r="E127" s="216" t="s">
        <v>1211</v>
      </c>
      <c r="F127" s="217" t="s">
        <v>1212</v>
      </c>
      <c r="G127" s="218" t="s">
        <v>1213</v>
      </c>
      <c r="H127" s="219">
        <v>1</v>
      </c>
      <c r="I127" s="220"/>
      <c r="J127" s="221">
        <f>ROUND(I127*H127,2)</f>
        <v>0</v>
      </c>
      <c r="K127" s="217" t="s">
        <v>176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0.0091999999999999998</v>
      </c>
      <c r="T127" s="225">
        <f>S127*H127</f>
        <v>0.0091999999999999998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188</v>
      </c>
      <c r="AT127" s="226" t="s">
        <v>172</v>
      </c>
      <c r="AU127" s="226" t="s">
        <v>81</v>
      </c>
      <c r="AY127" s="20" t="s">
        <v>170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188</v>
      </c>
      <c r="BM127" s="226" t="s">
        <v>1214</v>
      </c>
    </row>
    <row r="128" s="2" customFormat="1">
      <c r="A128" s="41"/>
      <c r="B128" s="42"/>
      <c r="C128" s="43"/>
      <c r="D128" s="228" t="s">
        <v>179</v>
      </c>
      <c r="E128" s="43"/>
      <c r="F128" s="229" t="s">
        <v>1215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179</v>
      </c>
      <c r="AU128" s="20" t="s">
        <v>81</v>
      </c>
    </row>
    <row r="129" s="13" customFormat="1">
      <c r="A129" s="13"/>
      <c r="B129" s="233"/>
      <c r="C129" s="234"/>
      <c r="D129" s="235" t="s">
        <v>181</v>
      </c>
      <c r="E129" s="236" t="s">
        <v>19</v>
      </c>
      <c r="F129" s="237" t="s">
        <v>410</v>
      </c>
      <c r="G129" s="234"/>
      <c r="H129" s="236" t="s">
        <v>19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181</v>
      </c>
      <c r="AU129" s="243" t="s">
        <v>81</v>
      </c>
      <c r="AV129" s="13" t="s">
        <v>79</v>
      </c>
      <c r="AW129" s="13" t="s">
        <v>33</v>
      </c>
      <c r="AX129" s="13" t="s">
        <v>72</v>
      </c>
      <c r="AY129" s="243" t="s">
        <v>170</v>
      </c>
    </row>
    <row r="130" s="13" customFormat="1">
      <c r="A130" s="13"/>
      <c r="B130" s="233"/>
      <c r="C130" s="234"/>
      <c r="D130" s="235" t="s">
        <v>181</v>
      </c>
      <c r="E130" s="236" t="s">
        <v>19</v>
      </c>
      <c r="F130" s="237" t="s">
        <v>1216</v>
      </c>
      <c r="G130" s="234"/>
      <c r="H130" s="236" t="s">
        <v>19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181</v>
      </c>
      <c r="AU130" s="243" t="s">
        <v>81</v>
      </c>
      <c r="AV130" s="13" t="s">
        <v>79</v>
      </c>
      <c r="AW130" s="13" t="s">
        <v>33</v>
      </c>
      <c r="AX130" s="13" t="s">
        <v>72</v>
      </c>
      <c r="AY130" s="243" t="s">
        <v>170</v>
      </c>
    </row>
    <row r="131" s="13" customFormat="1">
      <c r="A131" s="13"/>
      <c r="B131" s="233"/>
      <c r="C131" s="234"/>
      <c r="D131" s="235" t="s">
        <v>181</v>
      </c>
      <c r="E131" s="236" t="s">
        <v>19</v>
      </c>
      <c r="F131" s="237" t="s">
        <v>1217</v>
      </c>
      <c r="G131" s="234"/>
      <c r="H131" s="236" t="s">
        <v>19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181</v>
      </c>
      <c r="AU131" s="243" t="s">
        <v>81</v>
      </c>
      <c r="AV131" s="13" t="s">
        <v>79</v>
      </c>
      <c r="AW131" s="13" t="s">
        <v>33</v>
      </c>
      <c r="AX131" s="13" t="s">
        <v>72</v>
      </c>
      <c r="AY131" s="243" t="s">
        <v>170</v>
      </c>
    </row>
    <row r="132" s="14" customFormat="1">
      <c r="A132" s="14"/>
      <c r="B132" s="244"/>
      <c r="C132" s="245"/>
      <c r="D132" s="235" t="s">
        <v>181</v>
      </c>
      <c r="E132" s="246" t="s">
        <v>19</v>
      </c>
      <c r="F132" s="247" t="s">
        <v>79</v>
      </c>
      <c r="G132" s="245"/>
      <c r="H132" s="248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181</v>
      </c>
      <c r="AU132" s="254" t="s">
        <v>81</v>
      </c>
      <c r="AV132" s="14" t="s">
        <v>81</v>
      </c>
      <c r="AW132" s="14" t="s">
        <v>33</v>
      </c>
      <c r="AX132" s="14" t="s">
        <v>72</v>
      </c>
      <c r="AY132" s="254" t="s">
        <v>170</v>
      </c>
    </row>
    <row r="133" s="15" customFormat="1">
      <c r="A133" s="15"/>
      <c r="B133" s="255"/>
      <c r="C133" s="256"/>
      <c r="D133" s="235" t="s">
        <v>181</v>
      </c>
      <c r="E133" s="257" t="s">
        <v>19</v>
      </c>
      <c r="F133" s="258" t="s">
        <v>187</v>
      </c>
      <c r="G133" s="256"/>
      <c r="H133" s="259">
        <v>1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181</v>
      </c>
      <c r="AU133" s="265" t="s">
        <v>81</v>
      </c>
      <c r="AV133" s="15" t="s">
        <v>177</v>
      </c>
      <c r="AW133" s="15" t="s">
        <v>33</v>
      </c>
      <c r="AX133" s="15" t="s">
        <v>79</v>
      </c>
      <c r="AY133" s="265" t="s">
        <v>170</v>
      </c>
    </row>
    <row r="134" s="2" customFormat="1" ht="16.5" customHeight="1">
      <c r="A134" s="41"/>
      <c r="B134" s="42"/>
      <c r="C134" s="215" t="s">
        <v>223</v>
      </c>
      <c r="D134" s="215" t="s">
        <v>172</v>
      </c>
      <c r="E134" s="216" t="s">
        <v>1218</v>
      </c>
      <c r="F134" s="217" t="s">
        <v>1219</v>
      </c>
      <c r="G134" s="218" t="s">
        <v>1213</v>
      </c>
      <c r="H134" s="219">
        <v>1</v>
      </c>
      <c r="I134" s="220"/>
      <c r="J134" s="221">
        <f>ROUND(I134*H134,2)</f>
        <v>0</v>
      </c>
      <c r="K134" s="217" t="s">
        <v>176</v>
      </c>
      <c r="L134" s="47"/>
      <c r="M134" s="222" t="s">
        <v>19</v>
      </c>
      <c r="N134" s="223" t="s">
        <v>43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0.00156</v>
      </c>
      <c r="T134" s="225">
        <f>S134*H134</f>
        <v>0.00156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188</v>
      </c>
      <c r="AT134" s="226" t="s">
        <v>172</v>
      </c>
      <c r="AU134" s="226" t="s">
        <v>81</v>
      </c>
      <c r="AY134" s="20" t="s">
        <v>170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188</v>
      </c>
      <c r="BM134" s="226" t="s">
        <v>1220</v>
      </c>
    </row>
    <row r="135" s="2" customFormat="1">
      <c r="A135" s="41"/>
      <c r="B135" s="42"/>
      <c r="C135" s="43"/>
      <c r="D135" s="228" t="s">
        <v>179</v>
      </c>
      <c r="E135" s="43"/>
      <c r="F135" s="229" t="s">
        <v>1221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179</v>
      </c>
      <c r="AU135" s="20" t="s">
        <v>81</v>
      </c>
    </row>
    <row r="136" s="13" customFormat="1">
      <c r="A136" s="13"/>
      <c r="B136" s="233"/>
      <c r="C136" s="234"/>
      <c r="D136" s="235" t="s">
        <v>181</v>
      </c>
      <c r="E136" s="236" t="s">
        <v>19</v>
      </c>
      <c r="F136" s="237" t="s">
        <v>410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181</v>
      </c>
      <c r="AU136" s="243" t="s">
        <v>81</v>
      </c>
      <c r="AV136" s="13" t="s">
        <v>79</v>
      </c>
      <c r="AW136" s="13" t="s">
        <v>33</v>
      </c>
      <c r="AX136" s="13" t="s">
        <v>72</v>
      </c>
      <c r="AY136" s="243" t="s">
        <v>170</v>
      </c>
    </row>
    <row r="137" s="13" customFormat="1">
      <c r="A137" s="13"/>
      <c r="B137" s="233"/>
      <c r="C137" s="234"/>
      <c r="D137" s="235" t="s">
        <v>181</v>
      </c>
      <c r="E137" s="236" t="s">
        <v>19</v>
      </c>
      <c r="F137" s="237" t="s">
        <v>1216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181</v>
      </c>
      <c r="AU137" s="243" t="s">
        <v>81</v>
      </c>
      <c r="AV137" s="13" t="s">
        <v>79</v>
      </c>
      <c r="AW137" s="13" t="s">
        <v>33</v>
      </c>
      <c r="AX137" s="13" t="s">
        <v>72</v>
      </c>
      <c r="AY137" s="243" t="s">
        <v>170</v>
      </c>
    </row>
    <row r="138" s="13" customFormat="1">
      <c r="A138" s="13"/>
      <c r="B138" s="233"/>
      <c r="C138" s="234"/>
      <c r="D138" s="235" t="s">
        <v>181</v>
      </c>
      <c r="E138" s="236" t="s">
        <v>19</v>
      </c>
      <c r="F138" s="237" t="s">
        <v>1222</v>
      </c>
      <c r="G138" s="234"/>
      <c r="H138" s="236" t="s">
        <v>19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181</v>
      </c>
      <c r="AU138" s="243" t="s">
        <v>81</v>
      </c>
      <c r="AV138" s="13" t="s">
        <v>79</v>
      </c>
      <c r="AW138" s="13" t="s">
        <v>33</v>
      </c>
      <c r="AX138" s="13" t="s">
        <v>72</v>
      </c>
      <c r="AY138" s="243" t="s">
        <v>170</v>
      </c>
    </row>
    <row r="139" s="14" customFormat="1">
      <c r="A139" s="14"/>
      <c r="B139" s="244"/>
      <c r="C139" s="245"/>
      <c r="D139" s="235" t="s">
        <v>181</v>
      </c>
      <c r="E139" s="246" t="s">
        <v>19</v>
      </c>
      <c r="F139" s="247" t="s">
        <v>79</v>
      </c>
      <c r="G139" s="245"/>
      <c r="H139" s="248">
        <v>1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181</v>
      </c>
      <c r="AU139" s="254" t="s">
        <v>81</v>
      </c>
      <c r="AV139" s="14" t="s">
        <v>81</v>
      </c>
      <c r="AW139" s="14" t="s">
        <v>33</v>
      </c>
      <c r="AX139" s="14" t="s">
        <v>72</v>
      </c>
      <c r="AY139" s="254" t="s">
        <v>170</v>
      </c>
    </row>
    <row r="140" s="15" customFormat="1">
      <c r="A140" s="15"/>
      <c r="B140" s="255"/>
      <c r="C140" s="256"/>
      <c r="D140" s="235" t="s">
        <v>181</v>
      </c>
      <c r="E140" s="257" t="s">
        <v>19</v>
      </c>
      <c r="F140" s="258" t="s">
        <v>187</v>
      </c>
      <c r="G140" s="256"/>
      <c r="H140" s="259">
        <v>1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181</v>
      </c>
      <c r="AU140" s="265" t="s">
        <v>81</v>
      </c>
      <c r="AV140" s="15" t="s">
        <v>177</v>
      </c>
      <c r="AW140" s="15" t="s">
        <v>33</v>
      </c>
      <c r="AX140" s="15" t="s">
        <v>79</v>
      </c>
      <c r="AY140" s="265" t="s">
        <v>170</v>
      </c>
    </row>
    <row r="141" s="2" customFormat="1" ht="16.5" customHeight="1">
      <c r="A141" s="41"/>
      <c r="B141" s="42"/>
      <c r="C141" s="215" t="s">
        <v>230</v>
      </c>
      <c r="D141" s="215" t="s">
        <v>172</v>
      </c>
      <c r="E141" s="216" t="s">
        <v>1223</v>
      </c>
      <c r="F141" s="217" t="s">
        <v>1224</v>
      </c>
      <c r="G141" s="218" t="s">
        <v>299</v>
      </c>
      <c r="H141" s="219">
        <v>1</v>
      </c>
      <c r="I141" s="220"/>
      <c r="J141" s="221">
        <f>ROUND(I141*H141,2)</f>
        <v>0</v>
      </c>
      <c r="K141" s="217" t="s">
        <v>176</v>
      </c>
      <c r="L141" s="47"/>
      <c r="M141" s="222" t="s">
        <v>19</v>
      </c>
      <c r="N141" s="223" t="s">
        <v>43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0.00085999999999999998</v>
      </c>
      <c r="T141" s="225">
        <f>S141*H141</f>
        <v>0.00085999999999999998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188</v>
      </c>
      <c r="AT141" s="226" t="s">
        <v>172</v>
      </c>
      <c r="AU141" s="226" t="s">
        <v>81</v>
      </c>
      <c r="AY141" s="20" t="s">
        <v>170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188</v>
      </c>
      <c r="BM141" s="226" t="s">
        <v>1225</v>
      </c>
    </row>
    <row r="142" s="2" customFormat="1">
      <c r="A142" s="41"/>
      <c r="B142" s="42"/>
      <c r="C142" s="43"/>
      <c r="D142" s="228" t="s">
        <v>179</v>
      </c>
      <c r="E142" s="43"/>
      <c r="F142" s="229" t="s">
        <v>1226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179</v>
      </c>
      <c r="AU142" s="20" t="s">
        <v>81</v>
      </c>
    </row>
    <row r="143" s="2" customFormat="1" ht="16.5" customHeight="1">
      <c r="A143" s="41"/>
      <c r="B143" s="42"/>
      <c r="C143" s="215" t="s">
        <v>242</v>
      </c>
      <c r="D143" s="215" t="s">
        <v>172</v>
      </c>
      <c r="E143" s="216" t="s">
        <v>1227</v>
      </c>
      <c r="F143" s="217" t="s">
        <v>1228</v>
      </c>
      <c r="G143" s="218" t="s">
        <v>299</v>
      </c>
      <c r="H143" s="219">
        <v>1</v>
      </c>
      <c r="I143" s="220"/>
      <c r="J143" s="221">
        <f>ROUND(I143*H143,2)</f>
        <v>0</v>
      </c>
      <c r="K143" s="217" t="s">
        <v>176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0.00084999999999999995</v>
      </c>
      <c r="T143" s="225">
        <f>S143*H143</f>
        <v>0.00084999999999999995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188</v>
      </c>
      <c r="AT143" s="226" t="s">
        <v>172</v>
      </c>
      <c r="AU143" s="226" t="s">
        <v>81</v>
      </c>
      <c r="AY143" s="20" t="s">
        <v>170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188</v>
      </c>
      <c r="BM143" s="226" t="s">
        <v>1229</v>
      </c>
    </row>
    <row r="144" s="2" customFormat="1">
      <c r="A144" s="41"/>
      <c r="B144" s="42"/>
      <c r="C144" s="43"/>
      <c r="D144" s="228" t="s">
        <v>179</v>
      </c>
      <c r="E144" s="43"/>
      <c r="F144" s="229" t="s">
        <v>1230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179</v>
      </c>
      <c r="AU144" s="20" t="s">
        <v>81</v>
      </c>
    </row>
    <row r="145" s="12" customFormat="1" ht="22.8" customHeight="1">
      <c r="A145" s="12"/>
      <c r="B145" s="199"/>
      <c r="C145" s="200"/>
      <c r="D145" s="201" t="s">
        <v>71</v>
      </c>
      <c r="E145" s="213" t="s">
        <v>1231</v>
      </c>
      <c r="F145" s="213" t="s">
        <v>1232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SUM(P146:P151)</f>
        <v>0</v>
      </c>
      <c r="Q145" s="207"/>
      <c r="R145" s="208">
        <f>SUM(R146:R151)</f>
        <v>8.0000000000000007E-05</v>
      </c>
      <c r="S145" s="207"/>
      <c r="T145" s="209">
        <f>SUM(T146:T151)</f>
        <v>0.024930000000000001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81</v>
      </c>
      <c r="AT145" s="211" t="s">
        <v>71</v>
      </c>
      <c r="AU145" s="211" t="s">
        <v>79</v>
      </c>
      <c r="AY145" s="210" t="s">
        <v>170</v>
      </c>
      <c r="BK145" s="212">
        <f>SUM(BK146:BK151)</f>
        <v>0</v>
      </c>
    </row>
    <row r="146" s="2" customFormat="1" ht="16.5" customHeight="1">
      <c r="A146" s="41"/>
      <c r="B146" s="42"/>
      <c r="C146" s="215" t="s">
        <v>252</v>
      </c>
      <c r="D146" s="215" t="s">
        <v>172</v>
      </c>
      <c r="E146" s="216" t="s">
        <v>1233</v>
      </c>
      <c r="F146" s="217" t="s">
        <v>1234</v>
      </c>
      <c r="G146" s="218" t="s">
        <v>299</v>
      </c>
      <c r="H146" s="219">
        <v>1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43</v>
      </c>
      <c r="O146" s="87"/>
      <c r="P146" s="224">
        <f>O146*H146</f>
        <v>0</v>
      </c>
      <c r="Q146" s="224">
        <v>8.0000000000000007E-05</v>
      </c>
      <c r="R146" s="224">
        <f>Q146*H146</f>
        <v>8.0000000000000007E-05</v>
      </c>
      <c r="S146" s="224">
        <v>0.024930000000000001</v>
      </c>
      <c r="T146" s="225">
        <f>S146*H146</f>
        <v>0.024930000000000001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188</v>
      </c>
      <c r="AT146" s="226" t="s">
        <v>172</v>
      </c>
      <c r="AU146" s="226" t="s">
        <v>81</v>
      </c>
      <c r="AY146" s="20" t="s">
        <v>170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188</v>
      </c>
      <c r="BM146" s="226" t="s">
        <v>1235</v>
      </c>
    </row>
    <row r="147" s="13" customFormat="1">
      <c r="A147" s="13"/>
      <c r="B147" s="233"/>
      <c r="C147" s="234"/>
      <c r="D147" s="235" t="s">
        <v>181</v>
      </c>
      <c r="E147" s="236" t="s">
        <v>19</v>
      </c>
      <c r="F147" s="237" t="s">
        <v>432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181</v>
      </c>
      <c r="AU147" s="243" t="s">
        <v>81</v>
      </c>
      <c r="AV147" s="13" t="s">
        <v>79</v>
      </c>
      <c r="AW147" s="13" t="s">
        <v>33</v>
      </c>
      <c r="AX147" s="13" t="s">
        <v>72</v>
      </c>
      <c r="AY147" s="243" t="s">
        <v>170</v>
      </c>
    </row>
    <row r="148" s="13" customFormat="1">
      <c r="A148" s="13"/>
      <c r="B148" s="233"/>
      <c r="C148" s="234"/>
      <c r="D148" s="235" t="s">
        <v>181</v>
      </c>
      <c r="E148" s="236" t="s">
        <v>19</v>
      </c>
      <c r="F148" s="237" t="s">
        <v>1216</v>
      </c>
      <c r="G148" s="234"/>
      <c r="H148" s="236" t="s">
        <v>19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181</v>
      </c>
      <c r="AU148" s="243" t="s">
        <v>81</v>
      </c>
      <c r="AV148" s="13" t="s">
        <v>79</v>
      </c>
      <c r="AW148" s="13" t="s">
        <v>33</v>
      </c>
      <c r="AX148" s="13" t="s">
        <v>72</v>
      </c>
      <c r="AY148" s="243" t="s">
        <v>170</v>
      </c>
    </row>
    <row r="149" s="13" customFormat="1">
      <c r="A149" s="13"/>
      <c r="B149" s="233"/>
      <c r="C149" s="234"/>
      <c r="D149" s="235" t="s">
        <v>181</v>
      </c>
      <c r="E149" s="236" t="s">
        <v>19</v>
      </c>
      <c r="F149" s="237" t="s">
        <v>1236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181</v>
      </c>
      <c r="AU149" s="243" t="s">
        <v>81</v>
      </c>
      <c r="AV149" s="13" t="s">
        <v>79</v>
      </c>
      <c r="AW149" s="13" t="s">
        <v>33</v>
      </c>
      <c r="AX149" s="13" t="s">
        <v>72</v>
      </c>
      <c r="AY149" s="243" t="s">
        <v>170</v>
      </c>
    </row>
    <row r="150" s="14" customFormat="1">
      <c r="A150" s="14"/>
      <c r="B150" s="244"/>
      <c r="C150" s="245"/>
      <c r="D150" s="235" t="s">
        <v>181</v>
      </c>
      <c r="E150" s="246" t="s">
        <v>19</v>
      </c>
      <c r="F150" s="247" t="s">
        <v>79</v>
      </c>
      <c r="G150" s="245"/>
      <c r="H150" s="248">
        <v>1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181</v>
      </c>
      <c r="AU150" s="254" t="s">
        <v>81</v>
      </c>
      <c r="AV150" s="14" t="s">
        <v>81</v>
      </c>
      <c r="AW150" s="14" t="s">
        <v>33</v>
      </c>
      <c r="AX150" s="14" t="s">
        <v>72</v>
      </c>
      <c r="AY150" s="254" t="s">
        <v>170</v>
      </c>
    </row>
    <row r="151" s="15" customFormat="1">
      <c r="A151" s="15"/>
      <c r="B151" s="255"/>
      <c r="C151" s="256"/>
      <c r="D151" s="235" t="s">
        <v>181</v>
      </c>
      <c r="E151" s="257" t="s">
        <v>19</v>
      </c>
      <c r="F151" s="258" t="s">
        <v>187</v>
      </c>
      <c r="G151" s="256"/>
      <c r="H151" s="259">
        <v>1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5" t="s">
        <v>181</v>
      </c>
      <c r="AU151" s="265" t="s">
        <v>81</v>
      </c>
      <c r="AV151" s="15" t="s">
        <v>177</v>
      </c>
      <c r="AW151" s="15" t="s">
        <v>33</v>
      </c>
      <c r="AX151" s="15" t="s">
        <v>79</v>
      </c>
      <c r="AY151" s="265" t="s">
        <v>170</v>
      </c>
    </row>
    <row r="152" s="12" customFormat="1" ht="22.8" customHeight="1">
      <c r="A152" s="12"/>
      <c r="B152" s="199"/>
      <c r="C152" s="200"/>
      <c r="D152" s="201" t="s">
        <v>71</v>
      </c>
      <c r="E152" s="213" t="s">
        <v>399</v>
      </c>
      <c r="F152" s="213" t="s">
        <v>400</v>
      </c>
      <c r="G152" s="200"/>
      <c r="H152" s="200"/>
      <c r="I152" s="203"/>
      <c r="J152" s="214">
        <f>BK152</f>
        <v>0</v>
      </c>
      <c r="K152" s="200"/>
      <c r="L152" s="205"/>
      <c r="M152" s="206"/>
      <c r="N152" s="207"/>
      <c r="O152" s="207"/>
      <c r="P152" s="208">
        <f>SUM(P153:P159)</f>
        <v>0</v>
      </c>
      <c r="Q152" s="207"/>
      <c r="R152" s="208">
        <f>SUM(R153:R159)</f>
        <v>0</v>
      </c>
      <c r="S152" s="207"/>
      <c r="T152" s="209">
        <f>SUM(T153:T159)</f>
        <v>0.0050000000000000001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0" t="s">
        <v>81</v>
      </c>
      <c r="AT152" s="211" t="s">
        <v>71</v>
      </c>
      <c r="AU152" s="211" t="s">
        <v>79</v>
      </c>
      <c r="AY152" s="210" t="s">
        <v>170</v>
      </c>
      <c r="BK152" s="212">
        <f>SUM(BK153:BK159)</f>
        <v>0</v>
      </c>
    </row>
    <row r="153" s="2" customFormat="1" ht="24.15" customHeight="1">
      <c r="A153" s="41"/>
      <c r="B153" s="42"/>
      <c r="C153" s="215" t="s">
        <v>8</v>
      </c>
      <c r="D153" s="215" t="s">
        <v>172</v>
      </c>
      <c r="E153" s="216" t="s">
        <v>402</v>
      </c>
      <c r="F153" s="217" t="s">
        <v>403</v>
      </c>
      <c r="G153" s="218" t="s">
        <v>299</v>
      </c>
      <c r="H153" s="219">
        <v>5</v>
      </c>
      <c r="I153" s="220"/>
      <c r="J153" s="221">
        <f>ROUND(I153*H153,2)</f>
        <v>0</v>
      </c>
      <c r="K153" s="217" t="s">
        <v>176</v>
      </c>
      <c r="L153" s="47"/>
      <c r="M153" s="222" t="s">
        <v>19</v>
      </c>
      <c r="N153" s="223" t="s">
        <v>43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0.001</v>
      </c>
      <c r="T153" s="225">
        <f>S153*H153</f>
        <v>0.0050000000000000001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188</v>
      </c>
      <c r="AT153" s="226" t="s">
        <v>172</v>
      </c>
      <c r="AU153" s="226" t="s">
        <v>81</v>
      </c>
      <c r="AY153" s="20" t="s">
        <v>170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79</v>
      </c>
      <c r="BK153" s="227">
        <f>ROUND(I153*H153,2)</f>
        <v>0</v>
      </c>
      <c r="BL153" s="20" t="s">
        <v>188</v>
      </c>
      <c r="BM153" s="226" t="s">
        <v>1237</v>
      </c>
    </row>
    <row r="154" s="2" customFormat="1">
      <c r="A154" s="41"/>
      <c r="B154" s="42"/>
      <c r="C154" s="43"/>
      <c r="D154" s="228" t="s">
        <v>179</v>
      </c>
      <c r="E154" s="43"/>
      <c r="F154" s="229" t="s">
        <v>405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179</v>
      </c>
      <c r="AU154" s="20" t="s">
        <v>81</v>
      </c>
    </row>
    <row r="155" s="13" customFormat="1">
      <c r="A155" s="13"/>
      <c r="B155" s="233"/>
      <c r="C155" s="234"/>
      <c r="D155" s="235" t="s">
        <v>181</v>
      </c>
      <c r="E155" s="236" t="s">
        <v>19</v>
      </c>
      <c r="F155" s="237" t="s">
        <v>406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181</v>
      </c>
      <c r="AU155" s="243" t="s">
        <v>81</v>
      </c>
      <c r="AV155" s="13" t="s">
        <v>79</v>
      </c>
      <c r="AW155" s="13" t="s">
        <v>33</v>
      </c>
      <c r="AX155" s="13" t="s">
        <v>72</v>
      </c>
      <c r="AY155" s="243" t="s">
        <v>170</v>
      </c>
    </row>
    <row r="156" s="13" customFormat="1">
      <c r="A156" s="13"/>
      <c r="B156" s="233"/>
      <c r="C156" s="234"/>
      <c r="D156" s="235" t="s">
        <v>181</v>
      </c>
      <c r="E156" s="236" t="s">
        <v>19</v>
      </c>
      <c r="F156" s="237" t="s">
        <v>1216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181</v>
      </c>
      <c r="AU156" s="243" t="s">
        <v>81</v>
      </c>
      <c r="AV156" s="13" t="s">
        <v>79</v>
      </c>
      <c r="AW156" s="13" t="s">
        <v>33</v>
      </c>
      <c r="AX156" s="13" t="s">
        <v>72</v>
      </c>
      <c r="AY156" s="243" t="s">
        <v>170</v>
      </c>
    </row>
    <row r="157" s="13" customFormat="1">
      <c r="A157" s="13"/>
      <c r="B157" s="233"/>
      <c r="C157" s="234"/>
      <c r="D157" s="235" t="s">
        <v>181</v>
      </c>
      <c r="E157" s="236" t="s">
        <v>19</v>
      </c>
      <c r="F157" s="237" t="s">
        <v>407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181</v>
      </c>
      <c r="AU157" s="243" t="s">
        <v>81</v>
      </c>
      <c r="AV157" s="13" t="s">
        <v>79</v>
      </c>
      <c r="AW157" s="13" t="s">
        <v>33</v>
      </c>
      <c r="AX157" s="13" t="s">
        <v>72</v>
      </c>
      <c r="AY157" s="243" t="s">
        <v>170</v>
      </c>
    </row>
    <row r="158" s="14" customFormat="1">
      <c r="A158" s="14"/>
      <c r="B158" s="244"/>
      <c r="C158" s="245"/>
      <c r="D158" s="235" t="s">
        <v>181</v>
      </c>
      <c r="E158" s="246" t="s">
        <v>19</v>
      </c>
      <c r="F158" s="247" t="s">
        <v>204</v>
      </c>
      <c r="G158" s="245"/>
      <c r="H158" s="248">
        <v>5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181</v>
      </c>
      <c r="AU158" s="254" t="s">
        <v>81</v>
      </c>
      <c r="AV158" s="14" t="s">
        <v>81</v>
      </c>
      <c r="AW158" s="14" t="s">
        <v>33</v>
      </c>
      <c r="AX158" s="14" t="s">
        <v>72</v>
      </c>
      <c r="AY158" s="254" t="s">
        <v>170</v>
      </c>
    </row>
    <row r="159" s="15" customFormat="1">
      <c r="A159" s="15"/>
      <c r="B159" s="255"/>
      <c r="C159" s="256"/>
      <c r="D159" s="235" t="s">
        <v>181</v>
      </c>
      <c r="E159" s="257" t="s">
        <v>19</v>
      </c>
      <c r="F159" s="258" t="s">
        <v>187</v>
      </c>
      <c r="G159" s="256"/>
      <c r="H159" s="259">
        <v>5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181</v>
      </c>
      <c r="AU159" s="265" t="s">
        <v>81</v>
      </c>
      <c r="AV159" s="15" t="s">
        <v>177</v>
      </c>
      <c r="AW159" s="15" t="s">
        <v>33</v>
      </c>
      <c r="AX159" s="15" t="s">
        <v>79</v>
      </c>
      <c r="AY159" s="265" t="s">
        <v>170</v>
      </c>
    </row>
    <row r="160" s="12" customFormat="1" ht="22.8" customHeight="1">
      <c r="A160" s="12"/>
      <c r="B160" s="199"/>
      <c r="C160" s="200"/>
      <c r="D160" s="201" t="s">
        <v>71</v>
      </c>
      <c r="E160" s="213" t="s">
        <v>411</v>
      </c>
      <c r="F160" s="213" t="s">
        <v>412</v>
      </c>
      <c r="G160" s="200"/>
      <c r="H160" s="200"/>
      <c r="I160" s="203"/>
      <c r="J160" s="214">
        <f>BK160</f>
        <v>0</v>
      </c>
      <c r="K160" s="200"/>
      <c r="L160" s="205"/>
      <c r="M160" s="206"/>
      <c r="N160" s="207"/>
      <c r="O160" s="207"/>
      <c r="P160" s="208">
        <f>SUM(P161:P167)</f>
        <v>0</v>
      </c>
      <c r="Q160" s="207"/>
      <c r="R160" s="208">
        <f>SUM(R161:R167)</f>
        <v>0</v>
      </c>
      <c r="S160" s="207"/>
      <c r="T160" s="209">
        <f>SUM(T161:T167)</f>
        <v>0.001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0" t="s">
        <v>81</v>
      </c>
      <c r="AT160" s="211" t="s">
        <v>71</v>
      </c>
      <c r="AU160" s="211" t="s">
        <v>79</v>
      </c>
      <c r="AY160" s="210" t="s">
        <v>170</v>
      </c>
      <c r="BK160" s="212">
        <f>SUM(BK161:BK167)</f>
        <v>0</v>
      </c>
    </row>
    <row r="161" s="2" customFormat="1" ht="16.5" customHeight="1">
      <c r="A161" s="41"/>
      <c r="B161" s="42"/>
      <c r="C161" s="215" t="s">
        <v>268</v>
      </c>
      <c r="D161" s="215" t="s">
        <v>172</v>
      </c>
      <c r="E161" s="216" t="s">
        <v>414</v>
      </c>
      <c r="F161" s="217" t="s">
        <v>347</v>
      </c>
      <c r="G161" s="218" t="s">
        <v>299</v>
      </c>
      <c r="H161" s="219">
        <v>5</v>
      </c>
      <c r="I161" s="220"/>
      <c r="J161" s="221">
        <f>ROUND(I161*H161,2)</f>
        <v>0</v>
      </c>
      <c r="K161" s="217" t="s">
        <v>176</v>
      </c>
      <c r="L161" s="47"/>
      <c r="M161" s="222" t="s">
        <v>19</v>
      </c>
      <c r="N161" s="223" t="s">
        <v>43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0.00020000000000000001</v>
      </c>
      <c r="T161" s="225">
        <f>S161*H161</f>
        <v>0.001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188</v>
      </c>
      <c r="AT161" s="226" t="s">
        <v>172</v>
      </c>
      <c r="AU161" s="226" t="s">
        <v>81</v>
      </c>
      <c r="AY161" s="20" t="s">
        <v>170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188</v>
      </c>
      <c r="BM161" s="226" t="s">
        <v>1238</v>
      </c>
    </row>
    <row r="162" s="2" customFormat="1">
      <c r="A162" s="41"/>
      <c r="B162" s="42"/>
      <c r="C162" s="43"/>
      <c r="D162" s="228" t="s">
        <v>179</v>
      </c>
      <c r="E162" s="43"/>
      <c r="F162" s="229" t="s">
        <v>416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179</v>
      </c>
      <c r="AU162" s="20" t="s">
        <v>81</v>
      </c>
    </row>
    <row r="163" s="13" customFormat="1">
      <c r="A163" s="13"/>
      <c r="B163" s="233"/>
      <c r="C163" s="234"/>
      <c r="D163" s="235" t="s">
        <v>181</v>
      </c>
      <c r="E163" s="236" t="s">
        <v>19</v>
      </c>
      <c r="F163" s="237" t="s">
        <v>417</v>
      </c>
      <c r="G163" s="234"/>
      <c r="H163" s="236" t="s">
        <v>19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181</v>
      </c>
      <c r="AU163" s="243" t="s">
        <v>81</v>
      </c>
      <c r="AV163" s="13" t="s">
        <v>79</v>
      </c>
      <c r="AW163" s="13" t="s">
        <v>33</v>
      </c>
      <c r="AX163" s="13" t="s">
        <v>72</v>
      </c>
      <c r="AY163" s="243" t="s">
        <v>170</v>
      </c>
    </row>
    <row r="164" s="13" customFormat="1">
      <c r="A164" s="13"/>
      <c r="B164" s="233"/>
      <c r="C164" s="234"/>
      <c r="D164" s="235" t="s">
        <v>181</v>
      </c>
      <c r="E164" s="236" t="s">
        <v>19</v>
      </c>
      <c r="F164" s="237" t="s">
        <v>1216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181</v>
      </c>
      <c r="AU164" s="243" t="s">
        <v>81</v>
      </c>
      <c r="AV164" s="13" t="s">
        <v>79</v>
      </c>
      <c r="AW164" s="13" t="s">
        <v>33</v>
      </c>
      <c r="AX164" s="13" t="s">
        <v>72</v>
      </c>
      <c r="AY164" s="243" t="s">
        <v>170</v>
      </c>
    </row>
    <row r="165" s="13" customFormat="1">
      <c r="A165" s="13"/>
      <c r="B165" s="233"/>
      <c r="C165" s="234"/>
      <c r="D165" s="235" t="s">
        <v>181</v>
      </c>
      <c r="E165" s="236" t="s">
        <v>19</v>
      </c>
      <c r="F165" s="237" t="s">
        <v>418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181</v>
      </c>
      <c r="AU165" s="243" t="s">
        <v>81</v>
      </c>
      <c r="AV165" s="13" t="s">
        <v>79</v>
      </c>
      <c r="AW165" s="13" t="s">
        <v>33</v>
      </c>
      <c r="AX165" s="13" t="s">
        <v>72</v>
      </c>
      <c r="AY165" s="243" t="s">
        <v>170</v>
      </c>
    </row>
    <row r="166" s="14" customFormat="1">
      <c r="A166" s="14"/>
      <c r="B166" s="244"/>
      <c r="C166" s="245"/>
      <c r="D166" s="235" t="s">
        <v>181</v>
      </c>
      <c r="E166" s="246" t="s">
        <v>19</v>
      </c>
      <c r="F166" s="247" t="s">
        <v>204</v>
      </c>
      <c r="G166" s="245"/>
      <c r="H166" s="248">
        <v>5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181</v>
      </c>
      <c r="AU166" s="254" t="s">
        <v>81</v>
      </c>
      <c r="AV166" s="14" t="s">
        <v>81</v>
      </c>
      <c r="AW166" s="14" t="s">
        <v>33</v>
      </c>
      <c r="AX166" s="14" t="s">
        <v>72</v>
      </c>
      <c r="AY166" s="254" t="s">
        <v>170</v>
      </c>
    </row>
    <row r="167" s="15" customFormat="1">
      <c r="A167" s="15"/>
      <c r="B167" s="255"/>
      <c r="C167" s="256"/>
      <c r="D167" s="235" t="s">
        <v>181</v>
      </c>
      <c r="E167" s="257" t="s">
        <v>19</v>
      </c>
      <c r="F167" s="258" t="s">
        <v>187</v>
      </c>
      <c r="G167" s="256"/>
      <c r="H167" s="259">
        <v>5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181</v>
      </c>
      <c r="AU167" s="265" t="s">
        <v>81</v>
      </c>
      <c r="AV167" s="15" t="s">
        <v>177</v>
      </c>
      <c r="AW167" s="15" t="s">
        <v>33</v>
      </c>
      <c r="AX167" s="15" t="s">
        <v>79</v>
      </c>
      <c r="AY167" s="265" t="s">
        <v>170</v>
      </c>
    </row>
    <row r="168" s="12" customFormat="1" ht="22.8" customHeight="1">
      <c r="A168" s="12"/>
      <c r="B168" s="199"/>
      <c r="C168" s="200"/>
      <c r="D168" s="201" t="s">
        <v>71</v>
      </c>
      <c r="E168" s="213" t="s">
        <v>1239</v>
      </c>
      <c r="F168" s="213" t="s">
        <v>1240</v>
      </c>
      <c r="G168" s="200"/>
      <c r="H168" s="200"/>
      <c r="I168" s="203"/>
      <c r="J168" s="214">
        <f>BK168</f>
        <v>0</v>
      </c>
      <c r="K168" s="200"/>
      <c r="L168" s="205"/>
      <c r="M168" s="206"/>
      <c r="N168" s="207"/>
      <c r="O168" s="207"/>
      <c r="P168" s="208">
        <f>SUM(P169:P183)</f>
        <v>0</v>
      </c>
      <c r="Q168" s="207"/>
      <c r="R168" s="208">
        <f>SUM(R169:R183)</f>
        <v>0</v>
      </c>
      <c r="S168" s="207"/>
      <c r="T168" s="209">
        <f>SUM(T169:T183)</f>
        <v>0.71461449999999993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0" t="s">
        <v>81</v>
      </c>
      <c r="AT168" s="211" t="s">
        <v>71</v>
      </c>
      <c r="AU168" s="211" t="s">
        <v>79</v>
      </c>
      <c r="AY168" s="210" t="s">
        <v>170</v>
      </c>
      <c r="BK168" s="212">
        <f>SUM(BK169:BK183)</f>
        <v>0</v>
      </c>
    </row>
    <row r="169" s="2" customFormat="1" ht="24.15" customHeight="1">
      <c r="A169" s="41"/>
      <c r="B169" s="42"/>
      <c r="C169" s="215" t="s">
        <v>276</v>
      </c>
      <c r="D169" s="215" t="s">
        <v>172</v>
      </c>
      <c r="E169" s="216" t="s">
        <v>1241</v>
      </c>
      <c r="F169" s="217" t="s">
        <v>1242</v>
      </c>
      <c r="G169" s="218" t="s">
        <v>233</v>
      </c>
      <c r="H169" s="219">
        <v>9.3900000000000006</v>
      </c>
      <c r="I169" s="220"/>
      <c r="J169" s="221">
        <f>ROUND(I169*H169,2)</f>
        <v>0</v>
      </c>
      <c r="K169" s="217" t="s">
        <v>176</v>
      </c>
      <c r="L169" s="47"/>
      <c r="M169" s="222" t="s">
        <v>19</v>
      </c>
      <c r="N169" s="223" t="s">
        <v>43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0.03175</v>
      </c>
      <c r="T169" s="225">
        <f>S169*H169</f>
        <v>0.29813250000000002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188</v>
      </c>
      <c r="AT169" s="226" t="s">
        <v>172</v>
      </c>
      <c r="AU169" s="226" t="s">
        <v>81</v>
      </c>
      <c r="AY169" s="20" t="s">
        <v>170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79</v>
      </c>
      <c r="BK169" s="227">
        <f>ROUND(I169*H169,2)</f>
        <v>0</v>
      </c>
      <c r="BL169" s="20" t="s">
        <v>188</v>
      </c>
      <c r="BM169" s="226" t="s">
        <v>1243</v>
      </c>
    </row>
    <row r="170" s="2" customFormat="1">
      <c r="A170" s="41"/>
      <c r="B170" s="42"/>
      <c r="C170" s="43"/>
      <c r="D170" s="228" t="s">
        <v>179</v>
      </c>
      <c r="E170" s="43"/>
      <c r="F170" s="229" t="s">
        <v>1244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179</v>
      </c>
      <c r="AU170" s="20" t="s">
        <v>81</v>
      </c>
    </row>
    <row r="171" s="13" customFormat="1">
      <c r="A171" s="13"/>
      <c r="B171" s="233"/>
      <c r="C171" s="234"/>
      <c r="D171" s="235" t="s">
        <v>181</v>
      </c>
      <c r="E171" s="236" t="s">
        <v>19</v>
      </c>
      <c r="F171" s="237" t="s">
        <v>302</v>
      </c>
      <c r="G171" s="234"/>
      <c r="H171" s="236" t="s">
        <v>19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181</v>
      </c>
      <c r="AU171" s="243" t="s">
        <v>81</v>
      </c>
      <c r="AV171" s="13" t="s">
        <v>79</v>
      </c>
      <c r="AW171" s="13" t="s">
        <v>33</v>
      </c>
      <c r="AX171" s="13" t="s">
        <v>72</v>
      </c>
      <c r="AY171" s="243" t="s">
        <v>170</v>
      </c>
    </row>
    <row r="172" s="13" customFormat="1">
      <c r="A172" s="13"/>
      <c r="B172" s="233"/>
      <c r="C172" s="234"/>
      <c r="D172" s="235" t="s">
        <v>181</v>
      </c>
      <c r="E172" s="236" t="s">
        <v>19</v>
      </c>
      <c r="F172" s="237" t="s">
        <v>1216</v>
      </c>
      <c r="G172" s="234"/>
      <c r="H172" s="236" t="s">
        <v>19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181</v>
      </c>
      <c r="AU172" s="243" t="s">
        <v>81</v>
      </c>
      <c r="AV172" s="13" t="s">
        <v>79</v>
      </c>
      <c r="AW172" s="13" t="s">
        <v>33</v>
      </c>
      <c r="AX172" s="13" t="s">
        <v>72</v>
      </c>
      <c r="AY172" s="243" t="s">
        <v>170</v>
      </c>
    </row>
    <row r="173" s="13" customFormat="1">
      <c r="A173" s="13"/>
      <c r="B173" s="233"/>
      <c r="C173" s="234"/>
      <c r="D173" s="235" t="s">
        <v>181</v>
      </c>
      <c r="E173" s="236" t="s">
        <v>19</v>
      </c>
      <c r="F173" s="237" t="s">
        <v>1245</v>
      </c>
      <c r="G173" s="234"/>
      <c r="H173" s="236" t="s">
        <v>19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181</v>
      </c>
      <c r="AU173" s="243" t="s">
        <v>81</v>
      </c>
      <c r="AV173" s="13" t="s">
        <v>79</v>
      </c>
      <c r="AW173" s="13" t="s">
        <v>33</v>
      </c>
      <c r="AX173" s="13" t="s">
        <v>72</v>
      </c>
      <c r="AY173" s="243" t="s">
        <v>170</v>
      </c>
    </row>
    <row r="174" s="14" customFormat="1">
      <c r="A174" s="14"/>
      <c r="B174" s="244"/>
      <c r="C174" s="245"/>
      <c r="D174" s="235" t="s">
        <v>181</v>
      </c>
      <c r="E174" s="246" t="s">
        <v>19</v>
      </c>
      <c r="F174" s="247" t="s">
        <v>1246</v>
      </c>
      <c r="G174" s="245"/>
      <c r="H174" s="248">
        <v>9.3900000000000006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181</v>
      </c>
      <c r="AU174" s="254" t="s">
        <v>81</v>
      </c>
      <c r="AV174" s="14" t="s">
        <v>81</v>
      </c>
      <c r="AW174" s="14" t="s">
        <v>33</v>
      </c>
      <c r="AX174" s="14" t="s">
        <v>72</v>
      </c>
      <c r="AY174" s="254" t="s">
        <v>170</v>
      </c>
    </row>
    <row r="175" s="13" customFormat="1">
      <c r="A175" s="13"/>
      <c r="B175" s="233"/>
      <c r="C175" s="234"/>
      <c r="D175" s="235" t="s">
        <v>181</v>
      </c>
      <c r="E175" s="236" t="s">
        <v>19</v>
      </c>
      <c r="F175" s="237" t="s">
        <v>1247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181</v>
      </c>
      <c r="AU175" s="243" t="s">
        <v>81</v>
      </c>
      <c r="AV175" s="13" t="s">
        <v>79</v>
      </c>
      <c r="AW175" s="13" t="s">
        <v>33</v>
      </c>
      <c r="AX175" s="13" t="s">
        <v>72</v>
      </c>
      <c r="AY175" s="243" t="s">
        <v>170</v>
      </c>
    </row>
    <row r="176" s="15" customFormat="1">
      <c r="A176" s="15"/>
      <c r="B176" s="255"/>
      <c r="C176" s="256"/>
      <c r="D176" s="235" t="s">
        <v>181</v>
      </c>
      <c r="E176" s="257" t="s">
        <v>19</v>
      </c>
      <c r="F176" s="258" t="s">
        <v>187</v>
      </c>
      <c r="G176" s="256"/>
      <c r="H176" s="259">
        <v>9.3900000000000006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181</v>
      </c>
      <c r="AU176" s="265" t="s">
        <v>81</v>
      </c>
      <c r="AV176" s="15" t="s">
        <v>177</v>
      </c>
      <c r="AW176" s="15" t="s">
        <v>33</v>
      </c>
      <c r="AX176" s="15" t="s">
        <v>79</v>
      </c>
      <c r="AY176" s="265" t="s">
        <v>170</v>
      </c>
    </row>
    <row r="177" s="2" customFormat="1" ht="24.15" customHeight="1">
      <c r="A177" s="41"/>
      <c r="B177" s="42"/>
      <c r="C177" s="215" t="s">
        <v>285</v>
      </c>
      <c r="D177" s="215" t="s">
        <v>172</v>
      </c>
      <c r="E177" s="216" t="s">
        <v>1248</v>
      </c>
      <c r="F177" s="217" t="s">
        <v>1249</v>
      </c>
      <c r="G177" s="218" t="s">
        <v>233</v>
      </c>
      <c r="H177" s="219">
        <v>24.199999999999999</v>
      </c>
      <c r="I177" s="220"/>
      <c r="J177" s="221">
        <f>ROUND(I177*H177,2)</f>
        <v>0</v>
      </c>
      <c r="K177" s="217" t="s">
        <v>176</v>
      </c>
      <c r="L177" s="47"/>
      <c r="M177" s="222" t="s">
        <v>19</v>
      </c>
      <c r="N177" s="223" t="s">
        <v>43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0.01721</v>
      </c>
      <c r="T177" s="225">
        <f>S177*H177</f>
        <v>0.41648199999999996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188</v>
      </c>
      <c r="AT177" s="226" t="s">
        <v>172</v>
      </c>
      <c r="AU177" s="226" t="s">
        <v>81</v>
      </c>
      <c r="AY177" s="20" t="s">
        <v>170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188</v>
      </c>
      <c r="BM177" s="226" t="s">
        <v>1250</v>
      </c>
    </row>
    <row r="178" s="2" customFormat="1">
      <c r="A178" s="41"/>
      <c r="B178" s="42"/>
      <c r="C178" s="43"/>
      <c r="D178" s="228" t="s">
        <v>179</v>
      </c>
      <c r="E178" s="43"/>
      <c r="F178" s="229" t="s">
        <v>1251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179</v>
      </c>
      <c r="AU178" s="20" t="s">
        <v>81</v>
      </c>
    </row>
    <row r="179" s="13" customFormat="1">
      <c r="A179" s="13"/>
      <c r="B179" s="233"/>
      <c r="C179" s="234"/>
      <c r="D179" s="235" t="s">
        <v>181</v>
      </c>
      <c r="E179" s="236" t="s">
        <v>19</v>
      </c>
      <c r="F179" s="237" t="s">
        <v>462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181</v>
      </c>
      <c r="AU179" s="243" t="s">
        <v>81</v>
      </c>
      <c r="AV179" s="13" t="s">
        <v>79</v>
      </c>
      <c r="AW179" s="13" t="s">
        <v>33</v>
      </c>
      <c r="AX179" s="13" t="s">
        <v>72</v>
      </c>
      <c r="AY179" s="243" t="s">
        <v>170</v>
      </c>
    </row>
    <row r="180" s="13" customFormat="1">
      <c r="A180" s="13"/>
      <c r="B180" s="233"/>
      <c r="C180" s="234"/>
      <c r="D180" s="235" t="s">
        <v>181</v>
      </c>
      <c r="E180" s="236" t="s">
        <v>19</v>
      </c>
      <c r="F180" s="237" t="s">
        <v>1216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181</v>
      </c>
      <c r="AU180" s="243" t="s">
        <v>81</v>
      </c>
      <c r="AV180" s="13" t="s">
        <v>79</v>
      </c>
      <c r="AW180" s="13" t="s">
        <v>33</v>
      </c>
      <c r="AX180" s="13" t="s">
        <v>72</v>
      </c>
      <c r="AY180" s="243" t="s">
        <v>170</v>
      </c>
    </row>
    <row r="181" s="13" customFormat="1">
      <c r="A181" s="13"/>
      <c r="B181" s="233"/>
      <c r="C181" s="234"/>
      <c r="D181" s="235" t="s">
        <v>181</v>
      </c>
      <c r="E181" s="236" t="s">
        <v>19</v>
      </c>
      <c r="F181" s="237" t="s">
        <v>1252</v>
      </c>
      <c r="G181" s="234"/>
      <c r="H181" s="236" t="s">
        <v>19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181</v>
      </c>
      <c r="AU181" s="243" t="s">
        <v>81</v>
      </c>
      <c r="AV181" s="13" t="s">
        <v>79</v>
      </c>
      <c r="AW181" s="13" t="s">
        <v>33</v>
      </c>
      <c r="AX181" s="13" t="s">
        <v>72</v>
      </c>
      <c r="AY181" s="243" t="s">
        <v>170</v>
      </c>
    </row>
    <row r="182" s="14" customFormat="1">
      <c r="A182" s="14"/>
      <c r="B182" s="244"/>
      <c r="C182" s="245"/>
      <c r="D182" s="235" t="s">
        <v>181</v>
      </c>
      <c r="E182" s="246" t="s">
        <v>19</v>
      </c>
      <c r="F182" s="247" t="s">
        <v>1253</v>
      </c>
      <c r="G182" s="245"/>
      <c r="H182" s="248">
        <v>24.199999999999999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181</v>
      </c>
      <c r="AU182" s="254" t="s">
        <v>81</v>
      </c>
      <c r="AV182" s="14" t="s">
        <v>81</v>
      </c>
      <c r="AW182" s="14" t="s">
        <v>33</v>
      </c>
      <c r="AX182" s="14" t="s">
        <v>72</v>
      </c>
      <c r="AY182" s="254" t="s">
        <v>170</v>
      </c>
    </row>
    <row r="183" s="15" customFormat="1">
      <c r="A183" s="15"/>
      <c r="B183" s="255"/>
      <c r="C183" s="256"/>
      <c r="D183" s="235" t="s">
        <v>181</v>
      </c>
      <c r="E183" s="257" t="s">
        <v>19</v>
      </c>
      <c r="F183" s="258" t="s">
        <v>187</v>
      </c>
      <c r="G183" s="256"/>
      <c r="H183" s="259">
        <v>24.199999999999999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181</v>
      </c>
      <c r="AU183" s="265" t="s">
        <v>81</v>
      </c>
      <c r="AV183" s="15" t="s">
        <v>177</v>
      </c>
      <c r="AW183" s="15" t="s">
        <v>33</v>
      </c>
      <c r="AX183" s="15" t="s">
        <v>79</v>
      </c>
      <c r="AY183" s="265" t="s">
        <v>170</v>
      </c>
    </row>
    <row r="184" s="12" customFormat="1" ht="22.8" customHeight="1">
      <c r="A184" s="12"/>
      <c r="B184" s="199"/>
      <c r="C184" s="200"/>
      <c r="D184" s="201" t="s">
        <v>71</v>
      </c>
      <c r="E184" s="213" t="s">
        <v>426</v>
      </c>
      <c r="F184" s="213" t="s">
        <v>427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f>SUM(P185:P206)</f>
        <v>0</v>
      </c>
      <c r="Q184" s="207"/>
      <c r="R184" s="208">
        <f>SUM(R185:R206)</f>
        <v>0</v>
      </c>
      <c r="S184" s="207"/>
      <c r="T184" s="209">
        <f>SUM(T185:T206)</f>
        <v>0.97977599999999998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81</v>
      </c>
      <c r="AT184" s="211" t="s">
        <v>71</v>
      </c>
      <c r="AU184" s="211" t="s">
        <v>79</v>
      </c>
      <c r="AY184" s="210" t="s">
        <v>170</v>
      </c>
      <c r="BK184" s="212">
        <f>SUM(BK185:BK206)</f>
        <v>0</v>
      </c>
    </row>
    <row r="185" s="2" customFormat="1" ht="16.5" customHeight="1">
      <c r="A185" s="41"/>
      <c r="B185" s="42"/>
      <c r="C185" s="215" t="s">
        <v>188</v>
      </c>
      <c r="D185" s="215" t="s">
        <v>172</v>
      </c>
      <c r="E185" s="216" t="s">
        <v>1254</v>
      </c>
      <c r="F185" s="217" t="s">
        <v>1255</v>
      </c>
      <c r="G185" s="218" t="s">
        <v>233</v>
      </c>
      <c r="H185" s="219">
        <v>19.84</v>
      </c>
      <c r="I185" s="220"/>
      <c r="J185" s="221">
        <f>ROUND(I185*H185,2)</f>
        <v>0</v>
      </c>
      <c r="K185" s="217" t="s">
        <v>176</v>
      </c>
      <c r="L185" s="47"/>
      <c r="M185" s="222" t="s">
        <v>19</v>
      </c>
      <c r="N185" s="223" t="s">
        <v>43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0.024649999999999998</v>
      </c>
      <c r="T185" s="225">
        <f>S185*H185</f>
        <v>0.48905599999999994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188</v>
      </c>
      <c r="AT185" s="226" t="s">
        <v>172</v>
      </c>
      <c r="AU185" s="226" t="s">
        <v>81</v>
      </c>
      <c r="AY185" s="20" t="s">
        <v>170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79</v>
      </c>
      <c r="BK185" s="227">
        <f>ROUND(I185*H185,2)</f>
        <v>0</v>
      </c>
      <c r="BL185" s="20" t="s">
        <v>188</v>
      </c>
      <c r="BM185" s="226" t="s">
        <v>1256</v>
      </c>
    </row>
    <row r="186" s="2" customFormat="1">
      <c r="A186" s="41"/>
      <c r="B186" s="42"/>
      <c r="C186" s="43"/>
      <c r="D186" s="228" t="s">
        <v>179</v>
      </c>
      <c r="E186" s="43"/>
      <c r="F186" s="229" t="s">
        <v>1257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179</v>
      </c>
      <c r="AU186" s="20" t="s">
        <v>81</v>
      </c>
    </row>
    <row r="187" s="13" customFormat="1">
      <c r="A187" s="13"/>
      <c r="B187" s="233"/>
      <c r="C187" s="234"/>
      <c r="D187" s="235" t="s">
        <v>181</v>
      </c>
      <c r="E187" s="236" t="s">
        <v>19</v>
      </c>
      <c r="F187" s="237" t="s">
        <v>503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181</v>
      </c>
      <c r="AU187" s="243" t="s">
        <v>81</v>
      </c>
      <c r="AV187" s="13" t="s">
        <v>79</v>
      </c>
      <c r="AW187" s="13" t="s">
        <v>33</v>
      </c>
      <c r="AX187" s="13" t="s">
        <v>72</v>
      </c>
      <c r="AY187" s="243" t="s">
        <v>170</v>
      </c>
    </row>
    <row r="188" s="13" customFormat="1">
      <c r="A188" s="13"/>
      <c r="B188" s="233"/>
      <c r="C188" s="234"/>
      <c r="D188" s="235" t="s">
        <v>181</v>
      </c>
      <c r="E188" s="236" t="s">
        <v>19</v>
      </c>
      <c r="F188" s="237" t="s">
        <v>1216</v>
      </c>
      <c r="G188" s="234"/>
      <c r="H188" s="236" t="s">
        <v>19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181</v>
      </c>
      <c r="AU188" s="243" t="s">
        <v>81</v>
      </c>
      <c r="AV188" s="13" t="s">
        <v>79</v>
      </c>
      <c r="AW188" s="13" t="s">
        <v>33</v>
      </c>
      <c r="AX188" s="13" t="s">
        <v>72</v>
      </c>
      <c r="AY188" s="243" t="s">
        <v>170</v>
      </c>
    </row>
    <row r="189" s="13" customFormat="1">
      <c r="A189" s="13"/>
      <c r="B189" s="233"/>
      <c r="C189" s="234"/>
      <c r="D189" s="235" t="s">
        <v>181</v>
      </c>
      <c r="E189" s="236" t="s">
        <v>19</v>
      </c>
      <c r="F189" s="237" t="s">
        <v>1258</v>
      </c>
      <c r="G189" s="234"/>
      <c r="H189" s="236" t="s">
        <v>19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181</v>
      </c>
      <c r="AU189" s="243" t="s">
        <v>81</v>
      </c>
      <c r="AV189" s="13" t="s">
        <v>79</v>
      </c>
      <c r="AW189" s="13" t="s">
        <v>33</v>
      </c>
      <c r="AX189" s="13" t="s">
        <v>72</v>
      </c>
      <c r="AY189" s="243" t="s">
        <v>170</v>
      </c>
    </row>
    <row r="190" s="14" customFormat="1">
      <c r="A190" s="14"/>
      <c r="B190" s="244"/>
      <c r="C190" s="245"/>
      <c r="D190" s="235" t="s">
        <v>181</v>
      </c>
      <c r="E190" s="246" t="s">
        <v>19</v>
      </c>
      <c r="F190" s="247" t="s">
        <v>1259</v>
      </c>
      <c r="G190" s="245"/>
      <c r="H190" s="248">
        <v>19.84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181</v>
      </c>
      <c r="AU190" s="254" t="s">
        <v>81</v>
      </c>
      <c r="AV190" s="14" t="s">
        <v>81</v>
      </c>
      <c r="AW190" s="14" t="s">
        <v>33</v>
      </c>
      <c r="AX190" s="14" t="s">
        <v>72</v>
      </c>
      <c r="AY190" s="254" t="s">
        <v>170</v>
      </c>
    </row>
    <row r="191" s="15" customFormat="1">
      <c r="A191" s="15"/>
      <c r="B191" s="255"/>
      <c r="C191" s="256"/>
      <c r="D191" s="235" t="s">
        <v>181</v>
      </c>
      <c r="E191" s="257" t="s">
        <v>19</v>
      </c>
      <c r="F191" s="258" t="s">
        <v>187</v>
      </c>
      <c r="G191" s="256"/>
      <c r="H191" s="259">
        <v>19.84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5" t="s">
        <v>181</v>
      </c>
      <c r="AU191" s="265" t="s">
        <v>81</v>
      </c>
      <c r="AV191" s="15" t="s">
        <v>177</v>
      </c>
      <c r="AW191" s="15" t="s">
        <v>33</v>
      </c>
      <c r="AX191" s="15" t="s">
        <v>79</v>
      </c>
      <c r="AY191" s="265" t="s">
        <v>170</v>
      </c>
    </row>
    <row r="192" s="2" customFormat="1" ht="16.5" customHeight="1">
      <c r="A192" s="41"/>
      <c r="B192" s="42"/>
      <c r="C192" s="215" t="s">
        <v>214</v>
      </c>
      <c r="D192" s="215" t="s">
        <v>172</v>
      </c>
      <c r="E192" s="216" t="s">
        <v>1260</v>
      </c>
      <c r="F192" s="217" t="s">
        <v>1261</v>
      </c>
      <c r="G192" s="218" t="s">
        <v>233</v>
      </c>
      <c r="H192" s="219">
        <v>19.84</v>
      </c>
      <c r="I192" s="220"/>
      <c r="J192" s="221">
        <f>ROUND(I192*H192,2)</f>
        <v>0</v>
      </c>
      <c r="K192" s="217" t="s">
        <v>176</v>
      </c>
      <c r="L192" s="47"/>
      <c r="M192" s="222" t="s">
        <v>19</v>
      </c>
      <c r="N192" s="223" t="s">
        <v>43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0.0080000000000000002</v>
      </c>
      <c r="T192" s="225">
        <f>S192*H192</f>
        <v>0.15872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188</v>
      </c>
      <c r="AT192" s="226" t="s">
        <v>172</v>
      </c>
      <c r="AU192" s="226" t="s">
        <v>81</v>
      </c>
      <c r="AY192" s="20" t="s">
        <v>170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79</v>
      </c>
      <c r="BK192" s="227">
        <f>ROUND(I192*H192,2)</f>
        <v>0</v>
      </c>
      <c r="BL192" s="20" t="s">
        <v>188</v>
      </c>
      <c r="BM192" s="226" t="s">
        <v>1262</v>
      </c>
    </row>
    <row r="193" s="2" customFormat="1">
      <c r="A193" s="41"/>
      <c r="B193" s="42"/>
      <c r="C193" s="43"/>
      <c r="D193" s="228" t="s">
        <v>179</v>
      </c>
      <c r="E193" s="43"/>
      <c r="F193" s="229" t="s">
        <v>1263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179</v>
      </c>
      <c r="AU193" s="20" t="s">
        <v>81</v>
      </c>
    </row>
    <row r="194" s="13" customFormat="1">
      <c r="A194" s="13"/>
      <c r="B194" s="233"/>
      <c r="C194" s="234"/>
      <c r="D194" s="235" t="s">
        <v>181</v>
      </c>
      <c r="E194" s="236" t="s">
        <v>19</v>
      </c>
      <c r="F194" s="237" t="s">
        <v>503</v>
      </c>
      <c r="G194" s="234"/>
      <c r="H194" s="236" t="s">
        <v>19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181</v>
      </c>
      <c r="AU194" s="243" t="s">
        <v>81</v>
      </c>
      <c r="AV194" s="13" t="s">
        <v>79</v>
      </c>
      <c r="AW194" s="13" t="s">
        <v>33</v>
      </c>
      <c r="AX194" s="13" t="s">
        <v>72</v>
      </c>
      <c r="AY194" s="243" t="s">
        <v>170</v>
      </c>
    </row>
    <row r="195" s="13" customFormat="1">
      <c r="A195" s="13"/>
      <c r="B195" s="233"/>
      <c r="C195" s="234"/>
      <c r="D195" s="235" t="s">
        <v>181</v>
      </c>
      <c r="E195" s="236" t="s">
        <v>19</v>
      </c>
      <c r="F195" s="237" t="s">
        <v>1216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181</v>
      </c>
      <c r="AU195" s="243" t="s">
        <v>81</v>
      </c>
      <c r="AV195" s="13" t="s">
        <v>79</v>
      </c>
      <c r="AW195" s="13" t="s">
        <v>33</v>
      </c>
      <c r="AX195" s="13" t="s">
        <v>72</v>
      </c>
      <c r="AY195" s="243" t="s">
        <v>170</v>
      </c>
    </row>
    <row r="196" s="13" customFormat="1">
      <c r="A196" s="13"/>
      <c r="B196" s="233"/>
      <c r="C196" s="234"/>
      <c r="D196" s="235" t="s">
        <v>181</v>
      </c>
      <c r="E196" s="236" t="s">
        <v>19</v>
      </c>
      <c r="F196" s="237" t="s">
        <v>1258</v>
      </c>
      <c r="G196" s="234"/>
      <c r="H196" s="236" t="s">
        <v>19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181</v>
      </c>
      <c r="AU196" s="243" t="s">
        <v>81</v>
      </c>
      <c r="AV196" s="13" t="s">
        <v>79</v>
      </c>
      <c r="AW196" s="13" t="s">
        <v>33</v>
      </c>
      <c r="AX196" s="13" t="s">
        <v>72</v>
      </c>
      <c r="AY196" s="243" t="s">
        <v>170</v>
      </c>
    </row>
    <row r="197" s="14" customFormat="1">
      <c r="A197" s="14"/>
      <c r="B197" s="244"/>
      <c r="C197" s="245"/>
      <c r="D197" s="235" t="s">
        <v>181</v>
      </c>
      <c r="E197" s="246" t="s">
        <v>19</v>
      </c>
      <c r="F197" s="247" t="s">
        <v>1259</v>
      </c>
      <c r="G197" s="245"/>
      <c r="H197" s="248">
        <v>19.84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181</v>
      </c>
      <c r="AU197" s="254" t="s">
        <v>81</v>
      </c>
      <c r="AV197" s="14" t="s">
        <v>81</v>
      </c>
      <c r="AW197" s="14" t="s">
        <v>33</v>
      </c>
      <c r="AX197" s="14" t="s">
        <v>72</v>
      </c>
      <c r="AY197" s="254" t="s">
        <v>170</v>
      </c>
    </row>
    <row r="198" s="15" customFormat="1">
      <c r="A198" s="15"/>
      <c r="B198" s="255"/>
      <c r="C198" s="256"/>
      <c r="D198" s="235" t="s">
        <v>181</v>
      </c>
      <c r="E198" s="257" t="s">
        <v>19</v>
      </c>
      <c r="F198" s="258" t="s">
        <v>187</v>
      </c>
      <c r="G198" s="256"/>
      <c r="H198" s="259">
        <v>19.84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181</v>
      </c>
      <c r="AU198" s="265" t="s">
        <v>81</v>
      </c>
      <c r="AV198" s="15" t="s">
        <v>177</v>
      </c>
      <c r="AW198" s="15" t="s">
        <v>33</v>
      </c>
      <c r="AX198" s="15" t="s">
        <v>79</v>
      </c>
      <c r="AY198" s="265" t="s">
        <v>170</v>
      </c>
    </row>
    <row r="199" s="2" customFormat="1" ht="24.15" customHeight="1">
      <c r="A199" s="41"/>
      <c r="B199" s="42"/>
      <c r="C199" s="215" t="s">
        <v>310</v>
      </c>
      <c r="D199" s="215" t="s">
        <v>172</v>
      </c>
      <c r="E199" s="216" t="s">
        <v>1264</v>
      </c>
      <c r="F199" s="217" t="s">
        <v>1265</v>
      </c>
      <c r="G199" s="218" t="s">
        <v>299</v>
      </c>
      <c r="H199" s="219">
        <v>2</v>
      </c>
      <c r="I199" s="220"/>
      <c r="J199" s="221">
        <f>ROUND(I199*H199,2)</f>
        <v>0</v>
      </c>
      <c r="K199" s="217" t="s">
        <v>176</v>
      </c>
      <c r="L199" s="47"/>
      <c r="M199" s="222" t="s">
        <v>19</v>
      </c>
      <c r="N199" s="223" t="s">
        <v>43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0.16600000000000001</v>
      </c>
      <c r="T199" s="225">
        <f>S199*H199</f>
        <v>0.33200000000000002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188</v>
      </c>
      <c r="AT199" s="226" t="s">
        <v>172</v>
      </c>
      <c r="AU199" s="226" t="s">
        <v>81</v>
      </c>
      <c r="AY199" s="20" t="s">
        <v>170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79</v>
      </c>
      <c r="BK199" s="227">
        <f>ROUND(I199*H199,2)</f>
        <v>0</v>
      </c>
      <c r="BL199" s="20" t="s">
        <v>188</v>
      </c>
      <c r="BM199" s="226" t="s">
        <v>1266</v>
      </c>
    </row>
    <row r="200" s="2" customFormat="1">
      <c r="A200" s="41"/>
      <c r="B200" s="42"/>
      <c r="C200" s="43"/>
      <c r="D200" s="228" t="s">
        <v>179</v>
      </c>
      <c r="E200" s="43"/>
      <c r="F200" s="229" t="s">
        <v>1267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179</v>
      </c>
      <c r="AU200" s="20" t="s">
        <v>81</v>
      </c>
    </row>
    <row r="201" s="13" customFormat="1">
      <c r="A201" s="13"/>
      <c r="B201" s="233"/>
      <c r="C201" s="234"/>
      <c r="D201" s="235" t="s">
        <v>181</v>
      </c>
      <c r="E201" s="236" t="s">
        <v>19</v>
      </c>
      <c r="F201" s="237" t="s">
        <v>419</v>
      </c>
      <c r="G201" s="234"/>
      <c r="H201" s="236" t="s">
        <v>19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181</v>
      </c>
      <c r="AU201" s="243" t="s">
        <v>81</v>
      </c>
      <c r="AV201" s="13" t="s">
        <v>79</v>
      </c>
      <c r="AW201" s="13" t="s">
        <v>33</v>
      </c>
      <c r="AX201" s="13" t="s">
        <v>72</v>
      </c>
      <c r="AY201" s="243" t="s">
        <v>170</v>
      </c>
    </row>
    <row r="202" s="13" customFormat="1">
      <c r="A202" s="13"/>
      <c r="B202" s="233"/>
      <c r="C202" s="234"/>
      <c r="D202" s="235" t="s">
        <v>181</v>
      </c>
      <c r="E202" s="236" t="s">
        <v>19</v>
      </c>
      <c r="F202" s="237" t="s">
        <v>1216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181</v>
      </c>
      <c r="AU202" s="243" t="s">
        <v>81</v>
      </c>
      <c r="AV202" s="13" t="s">
        <v>79</v>
      </c>
      <c r="AW202" s="13" t="s">
        <v>33</v>
      </c>
      <c r="AX202" s="13" t="s">
        <v>72</v>
      </c>
      <c r="AY202" s="243" t="s">
        <v>170</v>
      </c>
    </row>
    <row r="203" s="13" customFormat="1">
      <c r="A203" s="13"/>
      <c r="B203" s="233"/>
      <c r="C203" s="234"/>
      <c r="D203" s="235" t="s">
        <v>181</v>
      </c>
      <c r="E203" s="236" t="s">
        <v>19</v>
      </c>
      <c r="F203" s="237" t="s">
        <v>1268</v>
      </c>
      <c r="G203" s="234"/>
      <c r="H203" s="236" t="s">
        <v>19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181</v>
      </c>
      <c r="AU203" s="243" t="s">
        <v>81</v>
      </c>
      <c r="AV203" s="13" t="s">
        <v>79</v>
      </c>
      <c r="AW203" s="13" t="s">
        <v>33</v>
      </c>
      <c r="AX203" s="13" t="s">
        <v>72</v>
      </c>
      <c r="AY203" s="243" t="s">
        <v>170</v>
      </c>
    </row>
    <row r="204" s="13" customFormat="1">
      <c r="A204" s="13"/>
      <c r="B204" s="233"/>
      <c r="C204" s="234"/>
      <c r="D204" s="235" t="s">
        <v>181</v>
      </c>
      <c r="E204" s="236" t="s">
        <v>19</v>
      </c>
      <c r="F204" s="237" t="s">
        <v>1269</v>
      </c>
      <c r="G204" s="234"/>
      <c r="H204" s="236" t="s">
        <v>19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181</v>
      </c>
      <c r="AU204" s="243" t="s">
        <v>81</v>
      </c>
      <c r="AV204" s="13" t="s">
        <v>79</v>
      </c>
      <c r="AW204" s="13" t="s">
        <v>33</v>
      </c>
      <c r="AX204" s="13" t="s">
        <v>72</v>
      </c>
      <c r="AY204" s="243" t="s">
        <v>170</v>
      </c>
    </row>
    <row r="205" s="14" customFormat="1">
      <c r="A205" s="14"/>
      <c r="B205" s="244"/>
      <c r="C205" s="245"/>
      <c r="D205" s="235" t="s">
        <v>181</v>
      </c>
      <c r="E205" s="246" t="s">
        <v>19</v>
      </c>
      <c r="F205" s="247" t="s">
        <v>81</v>
      </c>
      <c r="G205" s="245"/>
      <c r="H205" s="248">
        <v>2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181</v>
      </c>
      <c r="AU205" s="254" t="s">
        <v>81</v>
      </c>
      <c r="AV205" s="14" t="s">
        <v>81</v>
      </c>
      <c r="AW205" s="14" t="s">
        <v>33</v>
      </c>
      <c r="AX205" s="14" t="s">
        <v>72</v>
      </c>
      <c r="AY205" s="254" t="s">
        <v>170</v>
      </c>
    </row>
    <row r="206" s="15" customFormat="1">
      <c r="A206" s="15"/>
      <c r="B206" s="255"/>
      <c r="C206" s="256"/>
      <c r="D206" s="235" t="s">
        <v>181</v>
      </c>
      <c r="E206" s="257" t="s">
        <v>19</v>
      </c>
      <c r="F206" s="258" t="s">
        <v>187</v>
      </c>
      <c r="G206" s="256"/>
      <c r="H206" s="259">
        <v>2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5" t="s">
        <v>181</v>
      </c>
      <c r="AU206" s="265" t="s">
        <v>81</v>
      </c>
      <c r="AV206" s="15" t="s">
        <v>177</v>
      </c>
      <c r="AW206" s="15" t="s">
        <v>33</v>
      </c>
      <c r="AX206" s="15" t="s">
        <v>79</v>
      </c>
      <c r="AY206" s="265" t="s">
        <v>170</v>
      </c>
    </row>
    <row r="207" s="12" customFormat="1" ht="22.8" customHeight="1">
      <c r="A207" s="12"/>
      <c r="B207" s="199"/>
      <c r="C207" s="200"/>
      <c r="D207" s="201" t="s">
        <v>71</v>
      </c>
      <c r="E207" s="213" t="s">
        <v>497</v>
      </c>
      <c r="F207" s="213" t="s">
        <v>498</v>
      </c>
      <c r="G207" s="200"/>
      <c r="H207" s="200"/>
      <c r="I207" s="203"/>
      <c r="J207" s="214">
        <f>BK207</f>
        <v>0</v>
      </c>
      <c r="K207" s="200"/>
      <c r="L207" s="205"/>
      <c r="M207" s="206"/>
      <c r="N207" s="207"/>
      <c r="O207" s="207"/>
      <c r="P207" s="208">
        <f>SUM(P208:P243)</f>
        <v>0</v>
      </c>
      <c r="Q207" s="207"/>
      <c r="R207" s="208">
        <f>SUM(R208:R243)</f>
        <v>0.12861300000000001</v>
      </c>
      <c r="S207" s="207"/>
      <c r="T207" s="209">
        <f>SUM(T208:T243)</f>
        <v>0.039870030000000001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81</v>
      </c>
      <c r="AT207" s="211" t="s">
        <v>71</v>
      </c>
      <c r="AU207" s="211" t="s">
        <v>79</v>
      </c>
      <c r="AY207" s="210" t="s">
        <v>170</v>
      </c>
      <c r="BK207" s="212">
        <f>SUM(BK208:BK243)</f>
        <v>0</v>
      </c>
    </row>
    <row r="208" s="2" customFormat="1" ht="16.5" customHeight="1">
      <c r="A208" s="41"/>
      <c r="B208" s="42"/>
      <c r="C208" s="215" t="s">
        <v>315</v>
      </c>
      <c r="D208" s="215" t="s">
        <v>172</v>
      </c>
      <c r="E208" s="216" t="s">
        <v>500</v>
      </c>
      <c r="F208" s="217" t="s">
        <v>337</v>
      </c>
      <c r="G208" s="218" t="s">
        <v>233</v>
      </c>
      <c r="H208" s="219">
        <v>128.613</v>
      </c>
      <c r="I208" s="220"/>
      <c r="J208" s="221">
        <f>ROUND(I208*H208,2)</f>
        <v>0</v>
      </c>
      <c r="K208" s="217" t="s">
        <v>176</v>
      </c>
      <c r="L208" s="47"/>
      <c r="M208" s="222" t="s">
        <v>19</v>
      </c>
      <c r="N208" s="223" t="s">
        <v>43</v>
      </c>
      <c r="O208" s="87"/>
      <c r="P208" s="224">
        <f>O208*H208</f>
        <v>0</v>
      </c>
      <c r="Q208" s="224">
        <v>0.001</v>
      </c>
      <c r="R208" s="224">
        <f>Q208*H208</f>
        <v>0.12861300000000001</v>
      </c>
      <c r="S208" s="224">
        <v>0.00031</v>
      </c>
      <c r="T208" s="225">
        <f>S208*H208</f>
        <v>0.039870030000000001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188</v>
      </c>
      <c r="AT208" s="226" t="s">
        <v>172</v>
      </c>
      <c r="AU208" s="226" t="s">
        <v>81</v>
      </c>
      <c r="AY208" s="20" t="s">
        <v>170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79</v>
      </c>
      <c r="BK208" s="227">
        <f>ROUND(I208*H208,2)</f>
        <v>0</v>
      </c>
      <c r="BL208" s="20" t="s">
        <v>188</v>
      </c>
      <c r="BM208" s="226" t="s">
        <v>1270</v>
      </c>
    </row>
    <row r="209" s="2" customFormat="1">
      <c r="A209" s="41"/>
      <c r="B209" s="42"/>
      <c r="C209" s="43"/>
      <c r="D209" s="228" t="s">
        <v>179</v>
      </c>
      <c r="E209" s="43"/>
      <c r="F209" s="229" t="s">
        <v>502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179</v>
      </c>
      <c r="AU209" s="20" t="s">
        <v>81</v>
      </c>
    </row>
    <row r="210" s="13" customFormat="1">
      <c r="A210" s="13"/>
      <c r="B210" s="233"/>
      <c r="C210" s="234"/>
      <c r="D210" s="235" t="s">
        <v>181</v>
      </c>
      <c r="E210" s="236" t="s">
        <v>19</v>
      </c>
      <c r="F210" s="237" t="s">
        <v>509</v>
      </c>
      <c r="G210" s="234"/>
      <c r="H210" s="236" t="s">
        <v>19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181</v>
      </c>
      <c r="AU210" s="243" t="s">
        <v>81</v>
      </c>
      <c r="AV210" s="13" t="s">
        <v>79</v>
      </c>
      <c r="AW210" s="13" t="s">
        <v>33</v>
      </c>
      <c r="AX210" s="13" t="s">
        <v>72</v>
      </c>
      <c r="AY210" s="243" t="s">
        <v>170</v>
      </c>
    </row>
    <row r="211" s="13" customFormat="1">
      <c r="A211" s="13"/>
      <c r="B211" s="233"/>
      <c r="C211" s="234"/>
      <c r="D211" s="235" t="s">
        <v>181</v>
      </c>
      <c r="E211" s="236" t="s">
        <v>19</v>
      </c>
      <c r="F211" s="237" t="s">
        <v>1216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181</v>
      </c>
      <c r="AU211" s="243" t="s">
        <v>81</v>
      </c>
      <c r="AV211" s="13" t="s">
        <v>79</v>
      </c>
      <c r="AW211" s="13" t="s">
        <v>33</v>
      </c>
      <c r="AX211" s="13" t="s">
        <v>72</v>
      </c>
      <c r="AY211" s="243" t="s">
        <v>170</v>
      </c>
    </row>
    <row r="212" s="13" customFormat="1">
      <c r="A212" s="13"/>
      <c r="B212" s="233"/>
      <c r="C212" s="234"/>
      <c r="D212" s="235" t="s">
        <v>181</v>
      </c>
      <c r="E212" s="236" t="s">
        <v>19</v>
      </c>
      <c r="F212" s="237" t="s">
        <v>1115</v>
      </c>
      <c r="G212" s="234"/>
      <c r="H212" s="236" t="s">
        <v>19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181</v>
      </c>
      <c r="AU212" s="243" t="s">
        <v>81</v>
      </c>
      <c r="AV212" s="13" t="s">
        <v>79</v>
      </c>
      <c r="AW212" s="13" t="s">
        <v>33</v>
      </c>
      <c r="AX212" s="13" t="s">
        <v>72</v>
      </c>
      <c r="AY212" s="243" t="s">
        <v>170</v>
      </c>
    </row>
    <row r="213" s="14" customFormat="1">
      <c r="A213" s="14"/>
      <c r="B213" s="244"/>
      <c r="C213" s="245"/>
      <c r="D213" s="235" t="s">
        <v>181</v>
      </c>
      <c r="E213" s="246" t="s">
        <v>19</v>
      </c>
      <c r="F213" s="247" t="s">
        <v>1271</v>
      </c>
      <c r="G213" s="245"/>
      <c r="H213" s="248">
        <v>28.858000000000001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181</v>
      </c>
      <c r="AU213" s="254" t="s">
        <v>81</v>
      </c>
      <c r="AV213" s="14" t="s">
        <v>81</v>
      </c>
      <c r="AW213" s="14" t="s">
        <v>33</v>
      </c>
      <c r="AX213" s="14" t="s">
        <v>72</v>
      </c>
      <c r="AY213" s="254" t="s">
        <v>170</v>
      </c>
    </row>
    <row r="214" s="13" customFormat="1">
      <c r="A214" s="13"/>
      <c r="B214" s="233"/>
      <c r="C214" s="234"/>
      <c r="D214" s="235" t="s">
        <v>181</v>
      </c>
      <c r="E214" s="236" t="s">
        <v>19</v>
      </c>
      <c r="F214" s="237" t="s">
        <v>1272</v>
      </c>
      <c r="G214" s="234"/>
      <c r="H214" s="236" t="s">
        <v>19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181</v>
      </c>
      <c r="AU214" s="243" t="s">
        <v>81</v>
      </c>
      <c r="AV214" s="13" t="s">
        <v>79</v>
      </c>
      <c r="AW214" s="13" t="s">
        <v>33</v>
      </c>
      <c r="AX214" s="13" t="s">
        <v>72</v>
      </c>
      <c r="AY214" s="243" t="s">
        <v>170</v>
      </c>
    </row>
    <row r="215" s="13" customFormat="1">
      <c r="A215" s="13"/>
      <c r="B215" s="233"/>
      <c r="C215" s="234"/>
      <c r="D215" s="235" t="s">
        <v>181</v>
      </c>
      <c r="E215" s="236" t="s">
        <v>19</v>
      </c>
      <c r="F215" s="237" t="s">
        <v>512</v>
      </c>
      <c r="G215" s="234"/>
      <c r="H215" s="236" t="s">
        <v>19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181</v>
      </c>
      <c r="AU215" s="243" t="s">
        <v>81</v>
      </c>
      <c r="AV215" s="13" t="s">
        <v>79</v>
      </c>
      <c r="AW215" s="13" t="s">
        <v>33</v>
      </c>
      <c r="AX215" s="13" t="s">
        <v>72</v>
      </c>
      <c r="AY215" s="243" t="s">
        <v>170</v>
      </c>
    </row>
    <row r="216" s="13" customFormat="1">
      <c r="A216" s="13"/>
      <c r="B216" s="233"/>
      <c r="C216" s="234"/>
      <c r="D216" s="235" t="s">
        <v>181</v>
      </c>
      <c r="E216" s="236" t="s">
        <v>19</v>
      </c>
      <c r="F216" s="237" t="s">
        <v>1216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181</v>
      </c>
      <c r="AU216" s="243" t="s">
        <v>81</v>
      </c>
      <c r="AV216" s="13" t="s">
        <v>79</v>
      </c>
      <c r="AW216" s="13" t="s">
        <v>33</v>
      </c>
      <c r="AX216" s="13" t="s">
        <v>72</v>
      </c>
      <c r="AY216" s="243" t="s">
        <v>170</v>
      </c>
    </row>
    <row r="217" s="13" customFormat="1">
      <c r="A217" s="13"/>
      <c r="B217" s="233"/>
      <c r="C217" s="234"/>
      <c r="D217" s="235" t="s">
        <v>181</v>
      </c>
      <c r="E217" s="236" t="s">
        <v>19</v>
      </c>
      <c r="F217" s="237" t="s">
        <v>1115</v>
      </c>
      <c r="G217" s="234"/>
      <c r="H217" s="236" t="s">
        <v>19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181</v>
      </c>
      <c r="AU217" s="243" t="s">
        <v>81</v>
      </c>
      <c r="AV217" s="13" t="s">
        <v>79</v>
      </c>
      <c r="AW217" s="13" t="s">
        <v>33</v>
      </c>
      <c r="AX217" s="13" t="s">
        <v>72</v>
      </c>
      <c r="AY217" s="243" t="s">
        <v>170</v>
      </c>
    </row>
    <row r="218" s="14" customFormat="1">
      <c r="A218" s="14"/>
      <c r="B218" s="244"/>
      <c r="C218" s="245"/>
      <c r="D218" s="235" t="s">
        <v>181</v>
      </c>
      <c r="E218" s="246" t="s">
        <v>19</v>
      </c>
      <c r="F218" s="247" t="s">
        <v>1273</v>
      </c>
      <c r="G218" s="245"/>
      <c r="H218" s="248">
        <v>65.875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181</v>
      </c>
      <c r="AU218" s="254" t="s">
        <v>81</v>
      </c>
      <c r="AV218" s="14" t="s">
        <v>81</v>
      </c>
      <c r="AW218" s="14" t="s">
        <v>33</v>
      </c>
      <c r="AX218" s="14" t="s">
        <v>72</v>
      </c>
      <c r="AY218" s="254" t="s">
        <v>170</v>
      </c>
    </row>
    <row r="219" s="13" customFormat="1">
      <c r="A219" s="13"/>
      <c r="B219" s="233"/>
      <c r="C219" s="234"/>
      <c r="D219" s="235" t="s">
        <v>181</v>
      </c>
      <c r="E219" s="236" t="s">
        <v>19</v>
      </c>
      <c r="F219" s="237" t="s">
        <v>1274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181</v>
      </c>
      <c r="AU219" s="243" t="s">
        <v>81</v>
      </c>
      <c r="AV219" s="13" t="s">
        <v>79</v>
      </c>
      <c r="AW219" s="13" t="s">
        <v>33</v>
      </c>
      <c r="AX219" s="13" t="s">
        <v>72</v>
      </c>
      <c r="AY219" s="243" t="s">
        <v>170</v>
      </c>
    </row>
    <row r="220" s="13" customFormat="1">
      <c r="A220" s="13"/>
      <c r="B220" s="233"/>
      <c r="C220" s="234"/>
      <c r="D220" s="235" t="s">
        <v>181</v>
      </c>
      <c r="E220" s="236" t="s">
        <v>19</v>
      </c>
      <c r="F220" s="237" t="s">
        <v>515</v>
      </c>
      <c r="G220" s="234"/>
      <c r="H220" s="236" t="s">
        <v>19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181</v>
      </c>
      <c r="AU220" s="243" t="s">
        <v>81</v>
      </c>
      <c r="AV220" s="13" t="s">
        <v>79</v>
      </c>
      <c r="AW220" s="13" t="s">
        <v>33</v>
      </c>
      <c r="AX220" s="13" t="s">
        <v>72</v>
      </c>
      <c r="AY220" s="243" t="s">
        <v>170</v>
      </c>
    </row>
    <row r="221" s="13" customFormat="1">
      <c r="A221" s="13"/>
      <c r="B221" s="233"/>
      <c r="C221" s="234"/>
      <c r="D221" s="235" t="s">
        <v>181</v>
      </c>
      <c r="E221" s="236" t="s">
        <v>19</v>
      </c>
      <c r="F221" s="237" t="s">
        <v>1216</v>
      </c>
      <c r="G221" s="234"/>
      <c r="H221" s="236" t="s">
        <v>19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181</v>
      </c>
      <c r="AU221" s="243" t="s">
        <v>81</v>
      </c>
      <c r="AV221" s="13" t="s">
        <v>79</v>
      </c>
      <c r="AW221" s="13" t="s">
        <v>33</v>
      </c>
      <c r="AX221" s="13" t="s">
        <v>72</v>
      </c>
      <c r="AY221" s="243" t="s">
        <v>170</v>
      </c>
    </row>
    <row r="222" s="13" customFormat="1">
      <c r="A222" s="13"/>
      <c r="B222" s="233"/>
      <c r="C222" s="234"/>
      <c r="D222" s="235" t="s">
        <v>181</v>
      </c>
      <c r="E222" s="236" t="s">
        <v>19</v>
      </c>
      <c r="F222" s="237" t="s">
        <v>1118</v>
      </c>
      <c r="G222" s="234"/>
      <c r="H222" s="236" t="s">
        <v>19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181</v>
      </c>
      <c r="AU222" s="243" t="s">
        <v>81</v>
      </c>
      <c r="AV222" s="13" t="s">
        <v>79</v>
      </c>
      <c r="AW222" s="13" t="s">
        <v>33</v>
      </c>
      <c r="AX222" s="13" t="s">
        <v>72</v>
      </c>
      <c r="AY222" s="243" t="s">
        <v>170</v>
      </c>
    </row>
    <row r="223" s="14" customFormat="1">
      <c r="A223" s="14"/>
      <c r="B223" s="244"/>
      <c r="C223" s="245"/>
      <c r="D223" s="235" t="s">
        <v>181</v>
      </c>
      <c r="E223" s="246" t="s">
        <v>19</v>
      </c>
      <c r="F223" s="247" t="s">
        <v>1275</v>
      </c>
      <c r="G223" s="245"/>
      <c r="H223" s="248">
        <v>33.880000000000003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181</v>
      </c>
      <c r="AU223" s="254" t="s">
        <v>81</v>
      </c>
      <c r="AV223" s="14" t="s">
        <v>81</v>
      </c>
      <c r="AW223" s="14" t="s">
        <v>33</v>
      </c>
      <c r="AX223" s="14" t="s">
        <v>72</v>
      </c>
      <c r="AY223" s="254" t="s">
        <v>170</v>
      </c>
    </row>
    <row r="224" s="13" customFormat="1">
      <c r="A224" s="13"/>
      <c r="B224" s="233"/>
      <c r="C224" s="234"/>
      <c r="D224" s="235" t="s">
        <v>181</v>
      </c>
      <c r="E224" s="236" t="s">
        <v>19</v>
      </c>
      <c r="F224" s="237" t="s">
        <v>1276</v>
      </c>
      <c r="G224" s="234"/>
      <c r="H224" s="236" t="s">
        <v>19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181</v>
      </c>
      <c r="AU224" s="243" t="s">
        <v>81</v>
      </c>
      <c r="AV224" s="13" t="s">
        <v>79</v>
      </c>
      <c r="AW224" s="13" t="s">
        <v>33</v>
      </c>
      <c r="AX224" s="13" t="s">
        <v>72</v>
      </c>
      <c r="AY224" s="243" t="s">
        <v>170</v>
      </c>
    </row>
    <row r="225" s="15" customFormat="1">
      <c r="A225" s="15"/>
      <c r="B225" s="255"/>
      <c r="C225" s="256"/>
      <c r="D225" s="235" t="s">
        <v>181</v>
      </c>
      <c r="E225" s="257" t="s">
        <v>19</v>
      </c>
      <c r="F225" s="258" t="s">
        <v>187</v>
      </c>
      <c r="G225" s="256"/>
      <c r="H225" s="259">
        <v>128.613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5" t="s">
        <v>181</v>
      </c>
      <c r="AU225" s="265" t="s">
        <v>81</v>
      </c>
      <c r="AV225" s="15" t="s">
        <v>177</v>
      </c>
      <c r="AW225" s="15" t="s">
        <v>33</v>
      </c>
      <c r="AX225" s="15" t="s">
        <v>79</v>
      </c>
      <c r="AY225" s="265" t="s">
        <v>170</v>
      </c>
    </row>
    <row r="226" s="2" customFormat="1" ht="16.5" customHeight="1">
      <c r="A226" s="41"/>
      <c r="B226" s="42"/>
      <c r="C226" s="215" t="s">
        <v>320</v>
      </c>
      <c r="D226" s="215" t="s">
        <v>172</v>
      </c>
      <c r="E226" s="216" t="s">
        <v>519</v>
      </c>
      <c r="F226" s="217" t="s">
        <v>520</v>
      </c>
      <c r="G226" s="218" t="s">
        <v>233</v>
      </c>
      <c r="H226" s="219">
        <v>128.613</v>
      </c>
      <c r="I226" s="220"/>
      <c r="J226" s="221">
        <f>ROUND(I226*H226,2)</f>
        <v>0</v>
      </c>
      <c r="K226" s="217" t="s">
        <v>176</v>
      </c>
      <c r="L226" s="47"/>
      <c r="M226" s="222" t="s">
        <v>19</v>
      </c>
      <c r="N226" s="223" t="s">
        <v>43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188</v>
      </c>
      <c r="AT226" s="226" t="s">
        <v>172</v>
      </c>
      <c r="AU226" s="226" t="s">
        <v>81</v>
      </c>
      <c r="AY226" s="20" t="s">
        <v>170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79</v>
      </c>
      <c r="BK226" s="227">
        <f>ROUND(I226*H226,2)</f>
        <v>0</v>
      </c>
      <c r="BL226" s="20" t="s">
        <v>188</v>
      </c>
      <c r="BM226" s="226" t="s">
        <v>1277</v>
      </c>
    </row>
    <row r="227" s="2" customFormat="1">
      <c r="A227" s="41"/>
      <c r="B227" s="42"/>
      <c r="C227" s="43"/>
      <c r="D227" s="228" t="s">
        <v>179</v>
      </c>
      <c r="E227" s="43"/>
      <c r="F227" s="229" t="s">
        <v>522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179</v>
      </c>
      <c r="AU227" s="20" t="s">
        <v>81</v>
      </c>
    </row>
    <row r="228" s="13" customFormat="1">
      <c r="A228" s="13"/>
      <c r="B228" s="233"/>
      <c r="C228" s="234"/>
      <c r="D228" s="235" t="s">
        <v>181</v>
      </c>
      <c r="E228" s="236" t="s">
        <v>19</v>
      </c>
      <c r="F228" s="237" t="s">
        <v>509</v>
      </c>
      <c r="G228" s="234"/>
      <c r="H228" s="236" t="s">
        <v>19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181</v>
      </c>
      <c r="AU228" s="243" t="s">
        <v>81</v>
      </c>
      <c r="AV228" s="13" t="s">
        <v>79</v>
      </c>
      <c r="AW228" s="13" t="s">
        <v>33</v>
      </c>
      <c r="AX228" s="13" t="s">
        <v>72</v>
      </c>
      <c r="AY228" s="243" t="s">
        <v>170</v>
      </c>
    </row>
    <row r="229" s="13" customFormat="1">
      <c r="A229" s="13"/>
      <c r="B229" s="233"/>
      <c r="C229" s="234"/>
      <c r="D229" s="235" t="s">
        <v>181</v>
      </c>
      <c r="E229" s="236" t="s">
        <v>19</v>
      </c>
      <c r="F229" s="237" t="s">
        <v>1216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181</v>
      </c>
      <c r="AU229" s="243" t="s">
        <v>81</v>
      </c>
      <c r="AV229" s="13" t="s">
        <v>79</v>
      </c>
      <c r="AW229" s="13" t="s">
        <v>33</v>
      </c>
      <c r="AX229" s="13" t="s">
        <v>72</v>
      </c>
      <c r="AY229" s="243" t="s">
        <v>170</v>
      </c>
    </row>
    <row r="230" s="13" customFormat="1">
      <c r="A230" s="13"/>
      <c r="B230" s="233"/>
      <c r="C230" s="234"/>
      <c r="D230" s="235" t="s">
        <v>181</v>
      </c>
      <c r="E230" s="236" t="s">
        <v>19</v>
      </c>
      <c r="F230" s="237" t="s">
        <v>1115</v>
      </c>
      <c r="G230" s="234"/>
      <c r="H230" s="236" t="s">
        <v>19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181</v>
      </c>
      <c r="AU230" s="243" t="s">
        <v>81</v>
      </c>
      <c r="AV230" s="13" t="s">
        <v>79</v>
      </c>
      <c r="AW230" s="13" t="s">
        <v>33</v>
      </c>
      <c r="AX230" s="13" t="s">
        <v>72</v>
      </c>
      <c r="AY230" s="243" t="s">
        <v>170</v>
      </c>
    </row>
    <row r="231" s="14" customFormat="1">
      <c r="A231" s="14"/>
      <c r="B231" s="244"/>
      <c r="C231" s="245"/>
      <c r="D231" s="235" t="s">
        <v>181</v>
      </c>
      <c r="E231" s="246" t="s">
        <v>19</v>
      </c>
      <c r="F231" s="247" t="s">
        <v>1271</v>
      </c>
      <c r="G231" s="245"/>
      <c r="H231" s="248">
        <v>28.858000000000001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181</v>
      </c>
      <c r="AU231" s="254" t="s">
        <v>81</v>
      </c>
      <c r="AV231" s="14" t="s">
        <v>81</v>
      </c>
      <c r="AW231" s="14" t="s">
        <v>33</v>
      </c>
      <c r="AX231" s="14" t="s">
        <v>72</v>
      </c>
      <c r="AY231" s="254" t="s">
        <v>170</v>
      </c>
    </row>
    <row r="232" s="13" customFormat="1">
      <c r="A232" s="13"/>
      <c r="B232" s="233"/>
      <c r="C232" s="234"/>
      <c r="D232" s="235" t="s">
        <v>181</v>
      </c>
      <c r="E232" s="236" t="s">
        <v>19</v>
      </c>
      <c r="F232" s="237" t="s">
        <v>1272</v>
      </c>
      <c r="G232" s="234"/>
      <c r="H232" s="236" t="s">
        <v>19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181</v>
      </c>
      <c r="AU232" s="243" t="s">
        <v>81</v>
      </c>
      <c r="AV232" s="13" t="s">
        <v>79</v>
      </c>
      <c r="AW232" s="13" t="s">
        <v>33</v>
      </c>
      <c r="AX232" s="13" t="s">
        <v>72</v>
      </c>
      <c r="AY232" s="243" t="s">
        <v>170</v>
      </c>
    </row>
    <row r="233" s="13" customFormat="1">
      <c r="A233" s="13"/>
      <c r="B233" s="233"/>
      <c r="C233" s="234"/>
      <c r="D233" s="235" t="s">
        <v>181</v>
      </c>
      <c r="E233" s="236" t="s">
        <v>19</v>
      </c>
      <c r="F233" s="237" t="s">
        <v>512</v>
      </c>
      <c r="G233" s="234"/>
      <c r="H233" s="236" t="s">
        <v>19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181</v>
      </c>
      <c r="AU233" s="243" t="s">
        <v>81</v>
      </c>
      <c r="AV233" s="13" t="s">
        <v>79</v>
      </c>
      <c r="AW233" s="13" t="s">
        <v>33</v>
      </c>
      <c r="AX233" s="13" t="s">
        <v>72</v>
      </c>
      <c r="AY233" s="243" t="s">
        <v>170</v>
      </c>
    </row>
    <row r="234" s="13" customFormat="1">
      <c r="A234" s="13"/>
      <c r="B234" s="233"/>
      <c r="C234" s="234"/>
      <c r="D234" s="235" t="s">
        <v>181</v>
      </c>
      <c r="E234" s="236" t="s">
        <v>19</v>
      </c>
      <c r="F234" s="237" t="s">
        <v>1216</v>
      </c>
      <c r="G234" s="234"/>
      <c r="H234" s="236" t="s">
        <v>19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181</v>
      </c>
      <c r="AU234" s="243" t="s">
        <v>81</v>
      </c>
      <c r="AV234" s="13" t="s">
        <v>79</v>
      </c>
      <c r="AW234" s="13" t="s">
        <v>33</v>
      </c>
      <c r="AX234" s="13" t="s">
        <v>72</v>
      </c>
      <c r="AY234" s="243" t="s">
        <v>170</v>
      </c>
    </row>
    <row r="235" s="13" customFormat="1">
      <c r="A235" s="13"/>
      <c r="B235" s="233"/>
      <c r="C235" s="234"/>
      <c r="D235" s="235" t="s">
        <v>181</v>
      </c>
      <c r="E235" s="236" t="s">
        <v>19</v>
      </c>
      <c r="F235" s="237" t="s">
        <v>1115</v>
      </c>
      <c r="G235" s="234"/>
      <c r="H235" s="236" t="s">
        <v>19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181</v>
      </c>
      <c r="AU235" s="243" t="s">
        <v>81</v>
      </c>
      <c r="AV235" s="13" t="s">
        <v>79</v>
      </c>
      <c r="AW235" s="13" t="s">
        <v>33</v>
      </c>
      <c r="AX235" s="13" t="s">
        <v>72</v>
      </c>
      <c r="AY235" s="243" t="s">
        <v>170</v>
      </c>
    </row>
    <row r="236" s="14" customFormat="1">
      <c r="A236" s="14"/>
      <c r="B236" s="244"/>
      <c r="C236" s="245"/>
      <c r="D236" s="235" t="s">
        <v>181</v>
      </c>
      <c r="E236" s="246" t="s">
        <v>19</v>
      </c>
      <c r="F236" s="247" t="s">
        <v>1273</v>
      </c>
      <c r="G236" s="245"/>
      <c r="H236" s="248">
        <v>65.875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181</v>
      </c>
      <c r="AU236" s="254" t="s">
        <v>81</v>
      </c>
      <c r="AV236" s="14" t="s">
        <v>81</v>
      </c>
      <c r="AW236" s="14" t="s">
        <v>33</v>
      </c>
      <c r="AX236" s="14" t="s">
        <v>72</v>
      </c>
      <c r="AY236" s="254" t="s">
        <v>170</v>
      </c>
    </row>
    <row r="237" s="13" customFormat="1">
      <c r="A237" s="13"/>
      <c r="B237" s="233"/>
      <c r="C237" s="234"/>
      <c r="D237" s="235" t="s">
        <v>181</v>
      </c>
      <c r="E237" s="236" t="s">
        <v>19</v>
      </c>
      <c r="F237" s="237" t="s">
        <v>1274</v>
      </c>
      <c r="G237" s="234"/>
      <c r="H237" s="236" t="s">
        <v>19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181</v>
      </c>
      <c r="AU237" s="243" t="s">
        <v>81</v>
      </c>
      <c r="AV237" s="13" t="s">
        <v>79</v>
      </c>
      <c r="AW237" s="13" t="s">
        <v>33</v>
      </c>
      <c r="AX237" s="13" t="s">
        <v>72</v>
      </c>
      <c r="AY237" s="243" t="s">
        <v>170</v>
      </c>
    </row>
    <row r="238" s="13" customFormat="1">
      <c r="A238" s="13"/>
      <c r="B238" s="233"/>
      <c r="C238" s="234"/>
      <c r="D238" s="235" t="s">
        <v>181</v>
      </c>
      <c r="E238" s="236" t="s">
        <v>19</v>
      </c>
      <c r="F238" s="237" t="s">
        <v>515</v>
      </c>
      <c r="G238" s="234"/>
      <c r="H238" s="236" t="s">
        <v>19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181</v>
      </c>
      <c r="AU238" s="243" t="s">
        <v>81</v>
      </c>
      <c r="AV238" s="13" t="s">
        <v>79</v>
      </c>
      <c r="AW238" s="13" t="s">
        <v>33</v>
      </c>
      <c r="AX238" s="13" t="s">
        <v>72</v>
      </c>
      <c r="AY238" s="243" t="s">
        <v>170</v>
      </c>
    </row>
    <row r="239" s="13" customFormat="1">
      <c r="A239" s="13"/>
      <c r="B239" s="233"/>
      <c r="C239" s="234"/>
      <c r="D239" s="235" t="s">
        <v>181</v>
      </c>
      <c r="E239" s="236" t="s">
        <v>19</v>
      </c>
      <c r="F239" s="237" t="s">
        <v>1216</v>
      </c>
      <c r="G239" s="234"/>
      <c r="H239" s="236" t="s">
        <v>19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181</v>
      </c>
      <c r="AU239" s="243" t="s">
        <v>81</v>
      </c>
      <c r="AV239" s="13" t="s">
        <v>79</v>
      </c>
      <c r="AW239" s="13" t="s">
        <v>33</v>
      </c>
      <c r="AX239" s="13" t="s">
        <v>72</v>
      </c>
      <c r="AY239" s="243" t="s">
        <v>170</v>
      </c>
    </row>
    <row r="240" s="13" customFormat="1">
      <c r="A240" s="13"/>
      <c r="B240" s="233"/>
      <c r="C240" s="234"/>
      <c r="D240" s="235" t="s">
        <v>181</v>
      </c>
      <c r="E240" s="236" t="s">
        <v>19</v>
      </c>
      <c r="F240" s="237" t="s">
        <v>1118</v>
      </c>
      <c r="G240" s="234"/>
      <c r="H240" s="236" t="s">
        <v>19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181</v>
      </c>
      <c r="AU240" s="243" t="s">
        <v>81</v>
      </c>
      <c r="AV240" s="13" t="s">
        <v>79</v>
      </c>
      <c r="AW240" s="13" t="s">
        <v>33</v>
      </c>
      <c r="AX240" s="13" t="s">
        <v>72</v>
      </c>
      <c r="AY240" s="243" t="s">
        <v>170</v>
      </c>
    </row>
    <row r="241" s="14" customFormat="1">
      <c r="A241" s="14"/>
      <c r="B241" s="244"/>
      <c r="C241" s="245"/>
      <c r="D241" s="235" t="s">
        <v>181</v>
      </c>
      <c r="E241" s="246" t="s">
        <v>19</v>
      </c>
      <c r="F241" s="247" t="s">
        <v>1275</v>
      </c>
      <c r="G241" s="245"/>
      <c r="H241" s="248">
        <v>33.880000000000003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181</v>
      </c>
      <c r="AU241" s="254" t="s">
        <v>81</v>
      </c>
      <c r="AV241" s="14" t="s">
        <v>81</v>
      </c>
      <c r="AW241" s="14" t="s">
        <v>33</v>
      </c>
      <c r="AX241" s="14" t="s">
        <v>72</v>
      </c>
      <c r="AY241" s="254" t="s">
        <v>170</v>
      </c>
    </row>
    <row r="242" s="13" customFormat="1">
      <c r="A242" s="13"/>
      <c r="B242" s="233"/>
      <c r="C242" s="234"/>
      <c r="D242" s="235" t="s">
        <v>181</v>
      </c>
      <c r="E242" s="236" t="s">
        <v>19</v>
      </c>
      <c r="F242" s="237" t="s">
        <v>1276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181</v>
      </c>
      <c r="AU242" s="243" t="s">
        <v>81</v>
      </c>
      <c r="AV242" s="13" t="s">
        <v>79</v>
      </c>
      <c r="AW242" s="13" t="s">
        <v>33</v>
      </c>
      <c r="AX242" s="13" t="s">
        <v>72</v>
      </c>
      <c r="AY242" s="243" t="s">
        <v>170</v>
      </c>
    </row>
    <row r="243" s="15" customFormat="1">
      <c r="A243" s="15"/>
      <c r="B243" s="255"/>
      <c r="C243" s="256"/>
      <c r="D243" s="235" t="s">
        <v>181</v>
      </c>
      <c r="E243" s="257" t="s">
        <v>19</v>
      </c>
      <c r="F243" s="258" t="s">
        <v>187</v>
      </c>
      <c r="G243" s="256"/>
      <c r="H243" s="259">
        <v>128.613</v>
      </c>
      <c r="I243" s="260"/>
      <c r="J243" s="256"/>
      <c r="K243" s="256"/>
      <c r="L243" s="261"/>
      <c r="M243" s="277"/>
      <c r="N243" s="278"/>
      <c r="O243" s="278"/>
      <c r="P243" s="278"/>
      <c r="Q243" s="278"/>
      <c r="R243" s="278"/>
      <c r="S243" s="278"/>
      <c r="T243" s="279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5" t="s">
        <v>181</v>
      </c>
      <c r="AU243" s="265" t="s">
        <v>81</v>
      </c>
      <c r="AV243" s="15" t="s">
        <v>177</v>
      </c>
      <c r="AW243" s="15" t="s">
        <v>33</v>
      </c>
      <c r="AX243" s="15" t="s">
        <v>79</v>
      </c>
      <c r="AY243" s="265" t="s">
        <v>170</v>
      </c>
    </row>
    <row r="244" s="2" customFormat="1" ht="6.96" customHeight="1">
      <c r="A244" s="41"/>
      <c r="B244" s="62"/>
      <c r="C244" s="63"/>
      <c r="D244" s="63"/>
      <c r="E244" s="63"/>
      <c r="F244" s="63"/>
      <c r="G244" s="63"/>
      <c r="H244" s="63"/>
      <c r="I244" s="63"/>
      <c r="J244" s="63"/>
      <c r="K244" s="63"/>
      <c r="L244" s="47"/>
      <c r="M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</row>
  </sheetData>
  <sheetProtection sheet="1" autoFilter="0" formatColumns="0" formatRows="0" objects="1" scenarios="1" spinCount="100000" saltValue="/vybMusDJ1LvjNgFg1dlHWJ+6Wr/s5hB3B/ARA/sbv6GaX5cGWRuEX98WX+wekGPzM/YPzQKP6rhvd8psPz/eA==" hashValue="E8m+mdVwIjIvWyjqpY/61uQKc/Su8dSmde2wG0x4p0O0RrXTJDxwyyhhUi/itpvHskG9Tjq7hpEiSkMC0yaH7A==" algorithmName="SHA-512" password="CC35"/>
  <autoFilter ref="C94:K2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4_01/997013151"/>
    <hyperlink ref="F101" r:id="rId2" display="https://podminky.urs.cz/item/CS_URS_2024_01/997013501"/>
    <hyperlink ref="F103" r:id="rId3" display="https://podminky.urs.cz/item/CS_URS_2024_01/997013509"/>
    <hyperlink ref="F105" r:id="rId4" display="https://podminky.urs.cz/item/CS_URS_2024_01/997013631"/>
    <hyperlink ref="F116" r:id="rId5" display="https://podminky.urs.cz/item/CS_URS_2024_01/997013811"/>
    <hyperlink ref="F121" r:id="rId6" display="https://podminky.urs.cz/item/CS_URS_2024_01/997013812"/>
    <hyperlink ref="F128" r:id="rId7" display="https://podminky.urs.cz/item/CS_URS_2024_01/725310823"/>
    <hyperlink ref="F135" r:id="rId8" display="https://podminky.urs.cz/item/CS_URS_2024_01/725820801"/>
    <hyperlink ref="F142" r:id="rId9" display="https://podminky.urs.cz/item/CS_URS_2024_01/725850800"/>
    <hyperlink ref="F144" r:id="rId10" display="https://podminky.urs.cz/item/CS_URS_2024_01/725860811"/>
    <hyperlink ref="F154" r:id="rId11" display="https://podminky.urs.cz/item/CS_URS_2024_01/741371845"/>
    <hyperlink ref="F162" r:id="rId12" display="https://podminky.urs.cz/item/CS_URS_2024_01/742210821"/>
    <hyperlink ref="F170" r:id="rId13" display="https://podminky.urs.cz/item/CS_URS_2024_01/763111811"/>
    <hyperlink ref="F178" r:id="rId14" display="https://podminky.urs.cz/item/CS_URS_2024_01/763131821"/>
    <hyperlink ref="F186" r:id="rId15" display="https://podminky.urs.cz/item/CS_URS_2024_01/766411812"/>
    <hyperlink ref="F193" r:id="rId16" display="https://podminky.urs.cz/item/CS_URS_2024_01/766411822"/>
    <hyperlink ref="F200" r:id="rId17" display="https://podminky.urs.cz/item/CS_URS_2024_01/766812830"/>
    <hyperlink ref="F209" r:id="rId18" display="https://podminky.urs.cz/item/CS_URS_2024_01/784121003"/>
    <hyperlink ref="F227" r:id="rId19" display="https://podminky.urs.cz/item/CS_URS_2024_01/7841210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126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RECEPCE, SPOLEČENSKÝ SÁL A DENNÍ MÍSTNOST</v>
      </c>
      <c r="F7" s="145"/>
      <c r="G7" s="145"/>
      <c r="H7" s="145"/>
      <c r="L7" s="23"/>
    </row>
    <row r="8" s="1" customFormat="1" ht="12" customHeight="1">
      <c r="B8" s="23"/>
      <c r="D8" s="145" t="s">
        <v>127</v>
      </c>
      <c r="L8" s="23"/>
    </row>
    <row r="9" s="2" customFormat="1" ht="16.5" customHeight="1">
      <c r="A9" s="41"/>
      <c r="B9" s="47"/>
      <c r="C9" s="41"/>
      <c r="D9" s="41"/>
      <c r="E9" s="146" t="s">
        <v>1185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129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1278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5. 12. 2024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131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ROUND((SUM(BE93:BE255)),  2)</f>
        <v>0</v>
      </c>
      <c r="G35" s="41"/>
      <c r="H35" s="41"/>
      <c r="I35" s="160">
        <v>0.20999999999999999</v>
      </c>
      <c r="J35" s="159">
        <f>ROUND(((SUM(BE93:BE255))*I35),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ROUND((SUM(BF93:BF255)),  2)</f>
        <v>0</v>
      </c>
      <c r="G36" s="41"/>
      <c r="H36" s="41"/>
      <c r="I36" s="160">
        <v>0.12</v>
      </c>
      <c r="J36" s="159">
        <f>ROUND(((SUM(BF93:BF255))*I36),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ROUND((SUM(BG93:BG255)),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ROUND((SUM(BH93:BH255)),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ROUND((SUM(BI93:BI255)),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132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RECEPCE, SPOLEČENSKÝ SÁL A DENNÍ MÍSTNOST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1185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129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2024-058-03-02 - Stavební úpravy - Denní místnost- nové kce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Oblastní muzeum Praha - východ</v>
      </c>
      <c r="G56" s="43"/>
      <c r="H56" s="43"/>
      <c r="I56" s="35" t="s">
        <v>23</v>
      </c>
      <c r="J56" s="75" t="str">
        <f>IF(J14="","",J14)</f>
        <v>5. 12. 2024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Oblastní muzeum,Masarykovo náměstí 97,Brandýs n.L.</v>
      </c>
      <c r="G58" s="43"/>
      <c r="H58" s="43"/>
      <c r="I58" s="35" t="s">
        <v>31</v>
      </c>
      <c r="J58" s="39" t="str">
        <f>E23</f>
        <v>ing. arch. Jiří Sedláček, Kladská 25, Praha 2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Ing. Dana Mlejnková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133</v>
      </c>
      <c r="D61" s="174"/>
      <c r="E61" s="174"/>
      <c r="F61" s="174"/>
      <c r="G61" s="174"/>
      <c r="H61" s="174"/>
      <c r="I61" s="174"/>
      <c r="J61" s="175" t="s">
        <v>134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135</v>
      </c>
    </row>
    <row r="64" s="9" customFormat="1" ht="24.96" customHeight="1">
      <c r="A64" s="9"/>
      <c r="B64" s="177"/>
      <c r="C64" s="178"/>
      <c r="D64" s="179" t="s">
        <v>136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530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140</v>
      </c>
      <c r="E66" s="185"/>
      <c r="F66" s="185"/>
      <c r="G66" s="185"/>
      <c r="H66" s="185"/>
      <c r="I66" s="185"/>
      <c r="J66" s="186">
        <f>J110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534</v>
      </c>
      <c r="E67" s="185"/>
      <c r="F67" s="185"/>
      <c r="G67" s="185"/>
      <c r="H67" s="185"/>
      <c r="I67" s="185"/>
      <c r="J67" s="186">
        <f>J118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145</v>
      </c>
      <c r="E68" s="185"/>
      <c r="F68" s="185"/>
      <c r="G68" s="185"/>
      <c r="H68" s="185"/>
      <c r="I68" s="185"/>
      <c r="J68" s="186">
        <f>J126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146</v>
      </c>
      <c r="E69" s="180"/>
      <c r="F69" s="180"/>
      <c r="G69" s="180"/>
      <c r="H69" s="180"/>
      <c r="I69" s="180"/>
      <c r="J69" s="181">
        <f>J129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8"/>
      <c r="D70" s="184" t="s">
        <v>153</v>
      </c>
      <c r="E70" s="185"/>
      <c r="F70" s="185"/>
      <c r="G70" s="185"/>
      <c r="H70" s="185"/>
      <c r="I70" s="185"/>
      <c r="J70" s="186">
        <f>J130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536</v>
      </c>
      <c r="E71" s="185"/>
      <c r="F71" s="185"/>
      <c r="G71" s="185"/>
      <c r="H71" s="185"/>
      <c r="I71" s="185"/>
      <c r="J71" s="186">
        <f>J172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155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RECEPCE, SPOLEČENSKÝ SÁL A DENNÍ MÍSTNOST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127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1185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129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2024-058-03-02 - Stavební úpravy - Denní místnost- nové kce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>Oblastní muzeum Praha - východ</v>
      </c>
      <c r="G87" s="43"/>
      <c r="H87" s="43"/>
      <c r="I87" s="35" t="s">
        <v>23</v>
      </c>
      <c r="J87" s="75" t="str">
        <f>IF(J14="","",J14)</f>
        <v>5. 12. 2024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40.05" customHeight="1">
      <c r="A89" s="41"/>
      <c r="B89" s="42"/>
      <c r="C89" s="35" t="s">
        <v>25</v>
      </c>
      <c r="D89" s="43"/>
      <c r="E89" s="43"/>
      <c r="F89" s="30" t="str">
        <f>E17</f>
        <v>Oblastní muzeum,Masarykovo náměstí 97,Brandýs n.L.</v>
      </c>
      <c r="G89" s="43"/>
      <c r="H89" s="43"/>
      <c r="I89" s="35" t="s">
        <v>31</v>
      </c>
      <c r="J89" s="39" t="str">
        <f>E23</f>
        <v>ing. arch. Jiří Sedláček, Kladská 25, Praha 2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34</v>
      </c>
      <c r="J90" s="39" t="str">
        <f>E26</f>
        <v>Ing. Dana Mlejnková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156</v>
      </c>
      <c r="D92" s="191" t="s">
        <v>57</v>
      </c>
      <c r="E92" s="191" t="s">
        <v>53</v>
      </c>
      <c r="F92" s="191" t="s">
        <v>54</v>
      </c>
      <c r="G92" s="191" t="s">
        <v>157</v>
      </c>
      <c r="H92" s="191" t="s">
        <v>158</v>
      </c>
      <c r="I92" s="191" t="s">
        <v>159</v>
      </c>
      <c r="J92" s="191" t="s">
        <v>134</v>
      </c>
      <c r="K92" s="192" t="s">
        <v>160</v>
      </c>
      <c r="L92" s="193"/>
      <c r="M92" s="95" t="s">
        <v>19</v>
      </c>
      <c r="N92" s="96" t="s">
        <v>42</v>
      </c>
      <c r="O92" s="96" t="s">
        <v>161</v>
      </c>
      <c r="P92" s="96" t="s">
        <v>162</v>
      </c>
      <c r="Q92" s="96" t="s">
        <v>163</v>
      </c>
      <c r="R92" s="96" t="s">
        <v>164</v>
      </c>
      <c r="S92" s="96" t="s">
        <v>165</v>
      </c>
      <c r="T92" s="97" t="s">
        <v>166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167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P94+P129</f>
        <v>0</v>
      </c>
      <c r="Q93" s="99"/>
      <c r="R93" s="196">
        <f>R94+R129</f>
        <v>4.4676419116999995</v>
      </c>
      <c r="S93" s="99"/>
      <c r="T93" s="197">
        <f>T94+T129</f>
        <v>0.00097254000000000004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135</v>
      </c>
      <c r="BK93" s="198">
        <f>BK94+BK129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168</v>
      </c>
      <c r="F94" s="202" t="s">
        <v>169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P95+P110+P118+P126</f>
        <v>0</v>
      </c>
      <c r="Q94" s="207"/>
      <c r="R94" s="208">
        <f>R95+R110+R118+R126</f>
        <v>4.3456909999999995</v>
      </c>
      <c r="S94" s="207"/>
      <c r="T94" s="209">
        <f>T95+T110+T118+T126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79</v>
      </c>
      <c r="AT94" s="211" t="s">
        <v>71</v>
      </c>
      <c r="AU94" s="211" t="s">
        <v>72</v>
      </c>
      <c r="AY94" s="210" t="s">
        <v>170</v>
      </c>
      <c r="BK94" s="212">
        <f>BK95+BK110+BK118+BK126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682</v>
      </c>
      <c r="F95" s="213" t="s">
        <v>683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SUM(P96:P109)</f>
        <v>0</v>
      </c>
      <c r="Q95" s="207"/>
      <c r="R95" s="208">
        <f>SUM(R96:R109)</f>
        <v>4.3396409999999994</v>
      </c>
      <c r="S95" s="207"/>
      <c r="T95" s="209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79</v>
      </c>
      <c r="AT95" s="211" t="s">
        <v>71</v>
      </c>
      <c r="AU95" s="211" t="s">
        <v>79</v>
      </c>
      <c r="AY95" s="210" t="s">
        <v>170</v>
      </c>
      <c r="BK95" s="212">
        <f>SUM(BK96:BK109)</f>
        <v>0</v>
      </c>
    </row>
    <row r="96" s="2" customFormat="1" ht="24.15" customHeight="1">
      <c r="A96" s="41"/>
      <c r="B96" s="42"/>
      <c r="C96" s="215" t="s">
        <v>79</v>
      </c>
      <c r="D96" s="215" t="s">
        <v>172</v>
      </c>
      <c r="E96" s="216" t="s">
        <v>684</v>
      </c>
      <c r="F96" s="217" t="s">
        <v>685</v>
      </c>
      <c r="G96" s="218" t="s">
        <v>233</v>
      </c>
      <c r="H96" s="219">
        <v>33.880000000000003</v>
      </c>
      <c r="I96" s="220"/>
      <c r="J96" s="221">
        <f>ROUND(I96*H96,2)</f>
        <v>0</v>
      </c>
      <c r="K96" s="217" t="s">
        <v>176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0.010200000000000001</v>
      </c>
      <c r="R96" s="224">
        <f>Q96*H96</f>
        <v>0.34557600000000005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177</v>
      </c>
      <c r="AT96" s="226" t="s">
        <v>172</v>
      </c>
      <c r="AU96" s="226" t="s">
        <v>81</v>
      </c>
      <c r="AY96" s="20" t="s">
        <v>170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177</v>
      </c>
      <c r="BM96" s="226" t="s">
        <v>1279</v>
      </c>
    </row>
    <row r="97" s="2" customFormat="1">
      <c r="A97" s="41"/>
      <c r="B97" s="42"/>
      <c r="C97" s="43"/>
      <c r="D97" s="228" t="s">
        <v>179</v>
      </c>
      <c r="E97" s="43"/>
      <c r="F97" s="229" t="s">
        <v>687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179</v>
      </c>
      <c r="AU97" s="20" t="s">
        <v>81</v>
      </c>
    </row>
    <row r="98" s="13" customFormat="1">
      <c r="A98" s="13"/>
      <c r="B98" s="233"/>
      <c r="C98" s="234"/>
      <c r="D98" s="235" t="s">
        <v>181</v>
      </c>
      <c r="E98" s="236" t="s">
        <v>19</v>
      </c>
      <c r="F98" s="237" t="s">
        <v>1179</v>
      </c>
      <c r="G98" s="234"/>
      <c r="H98" s="236" t="s">
        <v>19</v>
      </c>
      <c r="I98" s="238"/>
      <c r="J98" s="234"/>
      <c r="K98" s="234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181</v>
      </c>
      <c r="AU98" s="243" t="s">
        <v>81</v>
      </c>
      <c r="AV98" s="13" t="s">
        <v>79</v>
      </c>
      <c r="AW98" s="13" t="s">
        <v>33</v>
      </c>
      <c r="AX98" s="13" t="s">
        <v>72</v>
      </c>
      <c r="AY98" s="243" t="s">
        <v>170</v>
      </c>
    </row>
    <row r="99" s="13" customFormat="1">
      <c r="A99" s="13"/>
      <c r="B99" s="233"/>
      <c r="C99" s="234"/>
      <c r="D99" s="235" t="s">
        <v>181</v>
      </c>
      <c r="E99" s="236" t="s">
        <v>19</v>
      </c>
      <c r="F99" s="237" t="s">
        <v>1216</v>
      </c>
      <c r="G99" s="234"/>
      <c r="H99" s="236" t="s">
        <v>19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181</v>
      </c>
      <c r="AU99" s="243" t="s">
        <v>81</v>
      </c>
      <c r="AV99" s="13" t="s">
        <v>79</v>
      </c>
      <c r="AW99" s="13" t="s">
        <v>33</v>
      </c>
      <c r="AX99" s="13" t="s">
        <v>72</v>
      </c>
      <c r="AY99" s="243" t="s">
        <v>170</v>
      </c>
    </row>
    <row r="100" s="13" customFormat="1">
      <c r="A100" s="13"/>
      <c r="B100" s="233"/>
      <c r="C100" s="234"/>
      <c r="D100" s="235" t="s">
        <v>181</v>
      </c>
      <c r="E100" s="236" t="s">
        <v>19</v>
      </c>
      <c r="F100" s="237" t="s">
        <v>1124</v>
      </c>
      <c r="G100" s="234"/>
      <c r="H100" s="236" t="s">
        <v>19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181</v>
      </c>
      <c r="AU100" s="243" t="s">
        <v>81</v>
      </c>
      <c r="AV100" s="13" t="s">
        <v>79</v>
      </c>
      <c r="AW100" s="13" t="s">
        <v>33</v>
      </c>
      <c r="AX100" s="13" t="s">
        <v>72</v>
      </c>
      <c r="AY100" s="243" t="s">
        <v>170</v>
      </c>
    </row>
    <row r="101" s="14" customFormat="1">
      <c r="A101" s="14"/>
      <c r="B101" s="244"/>
      <c r="C101" s="245"/>
      <c r="D101" s="235" t="s">
        <v>181</v>
      </c>
      <c r="E101" s="246" t="s">
        <v>19</v>
      </c>
      <c r="F101" s="247" t="s">
        <v>1275</v>
      </c>
      <c r="G101" s="245"/>
      <c r="H101" s="248">
        <v>33.880000000000003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181</v>
      </c>
      <c r="AU101" s="254" t="s">
        <v>81</v>
      </c>
      <c r="AV101" s="14" t="s">
        <v>81</v>
      </c>
      <c r="AW101" s="14" t="s">
        <v>33</v>
      </c>
      <c r="AX101" s="14" t="s">
        <v>72</v>
      </c>
      <c r="AY101" s="254" t="s">
        <v>170</v>
      </c>
    </row>
    <row r="102" s="15" customFormat="1">
      <c r="A102" s="15"/>
      <c r="B102" s="255"/>
      <c r="C102" s="256"/>
      <c r="D102" s="235" t="s">
        <v>181</v>
      </c>
      <c r="E102" s="257" t="s">
        <v>19</v>
      </c>
      <c r="F102" s="258" t="s">
        <v>187</v>
      </c>
      <c r="G102" s="256"/>
      <c r="H102" s="259">
        <v>33.880000000000003</v>
      </c>
      <c r="I102" s="260"/>
      <c r="J102" s="256"/>
      <c r="K102" s="256"/>
      <c r="L102" s="261"/>
      <c r="M102" s="262"/>
      <c r="N102" s="263"/>
      <c r="O102" s="263"/>
      <c r="P102" s="263"/>
      <c r="Q102" s="263"/>
      <c r="R102" s="263"/>
      <c r="S102" s="263"/>
      <c r="T102" s="264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5" t="s">
        <v>181</v>
      </c>
      <c r="AU102" s="265" t="s">
        <v>81</v>
      </c>
      <c r="AV102" s="15" t="s">
        <v>177</v>
      </c>
      <c r="AW102" s="15" t="s">
        <v>33</v>
      </c>
      <c r="AX102" s="15" t="s">
        <v>79</v>
      </c>
      <c r="AY102" s="265" t="s">
        <v>170</v>
      </c>
    </row>
    <row r="103" s="2" customFormat="1" ht="24.15" customHeight="1">
      <c r="A103" s="41"/>
      <c r="B103" s="42"/>
      <c r="C103" s="215" t="s">
        <v>81</v>
      </c>
      <c r="D103" s="215" t="s">
        <v>172</v>
      </c>
      <c r="E103" s="216" t="s">
        <v>693</v>
      </c>
      <c r="F103" s="217" t="s">
        <v>694</v>
      </c>
      <c r="G103" s="218" t="s">
        <v>233</v>
      </c>
      <c r="H103" s="219">
        <v>192.94999999999999</v>
      </c>
      <c r="I103" s="220"/>
      <c r="J103" s="221">
        <f>ROUND(I103*H103,2)</f>
        <v>0</v>
      </c>
      <c r="K103" s="217" t="s">
        <v>176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0.0207</v>
      </c>
      <c r="R103" s="224">
        <f>Q103*H103</f>
        <v>3.9940649999999995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177</v>
      </c>
      <c r="AT103" s="226" t="s">
        <v>172</v>
      </c>
      <c r="AU103" s="226" t="s">
        <v>81</v>
      </c>
      <c r="AY103" s="20" t="s">
        <v>170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177</v>
      </c>
      <c r="BM103" s="226" t="s">
        <v>1280</v>
      </c>
    </row>
    <row r="104" s="2" customFormat="1">
      <c r="A104" s="41"/>
      <c r="B104" s="42"/>
      <c r="C104" s="43"/>
      <c r="D104" s="228" t="s">
        <v>179</v>
      </c>
      <c r="E104" s="43"/>
      <c r="F104" s="229" t="s">
        <v>696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179</v>
      </c>
      <c r="AU104" s="20" t="s">
        <v>81</v>
      </c>
    </row>
    <row r="105" s="13" customFormat="1">
      <c r="A105" s="13"/>
      <c r="B105" s="233"/>
      <c r="C105" s="234"/>
      <c r="D105" s="235" t="s">
        <v>181</v>
      </c>
      <c r="E105" s="236" t="s">
        <v>19</v>
      </c>
      <c r="F105" s="237" t="s">
        <v>1177</v>
      </c>
      <c r="G105" s="234"/>
      <c r="H105" s="236" t="s">
        <v>19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181</v>
      </c>
      <c r="AU105" s="243" t="s">
        <v>81</v>
      </c>
      <c r="AV105" s="13" t="s">
        <v>79</v>
      </c>
      <c r="AW105" s="13" t="s">
        <v>33</v>
      </c>
      <c r="AX105" s="13" t="s">
        <v>72</v>
      </c>
      <c r="AY105" s="243" t="s">
        <v>170</v>
      </c>
    </row>
    <row r="106" s="13" customFormat="1">
      <c r="A106" s="13"/>
      <c r="B106" s="233"/>
      <c r="C106" s="234"/>
      <c r="D106" s="235" t="s">
        <v>181</v>
      </c>
      <c r="E106" s="236" t="s">
        <v>19</v>
      </c>
      <c r="F106" s="237" t="s">
        <v>1216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181</v>
      </c>
      <c r="AU106" s="243" t="s">
        <v>81</v>
      </c>
      <c r="AV106" s="13" t="s">
        <v>79</v>
      </c>
      <c r="AW106" s="13" t="s">
        <v>33</v>
      </c>
      <c r="AX106" s="13" t="s">
        <v>72</v>
      </c>
      <c r="AY106" s="243" t="s">
        <v>170</v>
      </c>
    </row>
    <row r="107" s="13" customFormat="1">
      <c r="A107" s="13"/>
      <c r="B107" s="233"/>
      <c r="C107" s="234"/>
      <c r="D107" s="235" t="s">
        <v>181</v>
      </c>
      <c r="E107" s="236" t="s">
        <v>19</v>
      </c>
      <c r="F107" s="237" t="s">
        <v>1281</v>
      </c>
      <c r="G107" s="234"/>
      <c r="H107" s="236" t="s">
        <v>19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181</v>
      </c>
      <c r="AU107" s="243" t="s">
        <v>81</v>
      </c>
      <c r="AV107" s="13" t="s">
        <v>79</v>
      </c>
      <c r="AW107" s="13" t="s">
        <v>33</v>
      </c>
      <c r="AX107" s="13" t="s">
        <v>72</v>
      </c>
      <c r="AY107" s="243" t="s">
        <v>170</v>
      </c>
    </row>
    <row r="108" s="14" customFormat="1">
      <c r="A108" s="14"/>
      <c r="B108" s="244"/>
      <c r="C108" s="245"/>
      <c r="D108" s="235" t="s">
        <v>181</v>
      </c>
      <c r="E108" s="246" t="s">
        <v>19</v>
      </c>
      <c r="F108" s="247" t="s">
        <v>1282</v>
      </c>
      <c r="G108" s="245"/>
      <c r="H108" s="248">
        <v>192.94999999999999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181</v>
      </c>
      <c r="AU108" s="254" t="s">
        <v>81</v>
      </c>
      <c r="AV108" s="14" t="s">
        <v>81</v>
      </c>
      <c r="AW108" s="14" t="s">
        <v>33</v>
      </c>
      <c r="AX108" s="14" t="s">
        <v>72</v>
      </c>
      <c r="AY108" s="254" t="s">
        <v>170</v>
      </c>
    </row>
    <row r="109" s="15" customFormat="1">
      <c r="A109" s="15"/>
      <c r="B109" s="255"/>
      <c r="C109" s="256"/>
      <c r="D109" s="235" t="s">
        <v>181</v>
      </c>
      <c r="E109" s="257" t="s">
        <v>19</v>
      </c>
      <c r="F109" s="258" t="s">
        <v>187</v>
      </c>
      <c r="G109" s="256"/>
      <c r="H109" s="259">
        <v>192.94999999999999</v>
      </c>
      <c r="I109" s="260"/>
      <c r="J109" s="256"/>
      <c r="K109" s="256"/>
      <c r="L109" s="261"/>
      <c r="M109" s="262"/>
      <c r="N109" s="263"/>
      <c r="O109" s="263"/>
      <c r="P109" s="263"/>
      <c r="Q109" s="263"/>
      <c r="R109" s="263"/>
      <c r="S109" s="263"/>
      <c r="T109" s="26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5" t="s">
        <v>181</v>
      </c>
      <c r="AU109" s="265" t="s">
        <v>81</v>
      </c>
      <c r="AV109" s="15" t="s">
        <v>177</v>
      </c>
      <c r="AW109" s="15" t="s">
        <v>33</v>
      </c>
      <c r="AX109" s="15" t="s">
        <v>79</v>
      </c>
      <c r="AY109" s="265" t="s">
        <v>170</v>
      </c>
    </row>
    <row r="110" s="12" customFormat="1" ht="22.8" customHeight="1">
      <c r="A110" s="12"/>
      <c r="B110" s="199"/>
      <c r="C110" s="200"/>
      <c r="D110" s="201" t="s">
        <v>71</v>
      </c>
      <c r="E110" s="213" t="s">
        <v>228</v>
      </c>
      <c r="F110" s="213" t="s">
        <v>229</v>
      </c>
      <c r="G110" s="200"/>
      <c r="H110" s="200"/>
      <c r="I110" s="203"/>
      <c r="J110" s="214">
        <f>BK110</f>
        <v>0</v>
      </c>
      <c r="K110" s="200"/>
      <c r="L110" s="205"/>
      <c r="M110" s="206"/>
      <c r="N110" s="207"/>
      <c r="O110" s="207"/>
      <c r="P110" s="208">
        <f>SUM(P111:P117)</f>
        <v>0</v>
      </c>
      <c r="Q110" s="207"/>
      <c r="R110" s="208">
        <f>SUM(R111:R117)</f>
        <v>0.0050819999999999997</v>
      </c>
      <c r="S110" s="207"/>
      <c r="T110" s="209">
        <f>SUM(T111:T117)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79</v>
      </c>
      <c r="AT110" s="211" t="s">
        <v>71</v>
      </c>
      <c r="AU110" s="211" t="s">
        <v>79</v>
      </c>
      <c r="AY110" s="210" t="s">
        <v>170</v>
      </c>
      <c r="BK110" s="212">
        <f>SUM(BK111:BK117)</f>
        <v>0</v>
      </c>
    </row>
    <row r="111" s="2" customFormat="1" ht="24.15" customHeight="1">
      <c r="A111" s="41"/>
      <c r="B111" s="42"/>
      <c r="C111" s="215" t="s">
        <v>194</v>
      </c>
      <c r="D111" s="215" t="s">
        <v>172</v>
      </c>
      <c r="E111" s="216" t="s">
        <v>231</v>
      </c>
      <c r="F111" s="217" t="s">
        <v>232</v>
      </c>
      <c r="G111" s="218" t="s">
        <v>233</v>
      </c>
      <c r="H111" s="219">
        <v>24.199999999999999</v>
      </c>
      <c r="I111" s="220"/>
      <c r="J111" s="221">
        <f>ROUND(I111*H111,2)</f>
        <v>0</v>
      </c>
      <c r="K111" s="217" t="s">
        <v>176</v>
      </c>
      <c r="L111" s="47"/>
      <c r="M111" s="222" t="s">
        <v>19</v>
      </c>
      <c r="N111" s="223" t="s">
        <v>43</v>
      </c>
      <c r="O111" s="87"/>
      <c r="P111" s="224">
        <f>O111*H111</f>
        <v>0</v>
      </c>
      <c r="Q111" s="224">
        <v>0.00021000000000000001</v>
      </c>
      <c r="R111" s="224">
        <f>Q111*H111</f>
        <v>0.0050819999999999997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177</v>
      </c>
      <c r="AT111" s="226" t="s">
        <v>172</v>
      </c>
      <c r="AU111" s="226" t="s">
        <v>81</v>
      </c>
      <c r="AY111" s="20" t="s">
        <v>170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177</v>
      </c>
      <c r="BM111" s="226" t="s">
        <v>1283</v>
      </c>
    </row>
    <row r="112" s="2" customFormat="1">
      <c r="A112" s="41"/>
      <c r="B112" s="42"/>
      <c r="C112" s="43"/>
      <c r="D112" s="228" t="s">
        <v>179</v>
      </c>
      <c r="E112" s="43"/>
      <c r="F112" s="229" t="s">
        <v>235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179</v>
      </c>
      <c r="AU112" s="20" t="s">
        <v>81</v>
      </c>
    </row>
    <row r="113" s="13" customFormat="1">
      <c r="A113" s="13"/>
      <c r="B113" s="233"/>
      <c r="C113" s="234"/>
      <c r="D113" s="235" t="s">
        <v>181</v>
      </c>
      <c r="E113" s="236" t="s">
        <v>19</v>
      </c>
      <c r="F113" s="237" t="s">
        <v>1126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181</v>
      </c>
      <c r="AU113" s="243" t="s">
        <v>81</v>
      </c>
      <c r="AV113" s="13" t="s">
        <v>79</v>
      </c>
      <c r="AW113" s="13" t="s">
        <v>33</v>
      </c>
      <c r="AX113" s="13" t="s">
        <v>72</v>
      </c>
      <c r="AY113" s="243" t="s">
        <v>170</v>
      </c>
    </row>
    <row r="114" s="13" customFormat="1">
      <c r="A114" s="13"/>
      <c r="B114" s="233"/>
      <c r="C114" s="234"/>
      <c r="D114" s="235" t="s">
        <v>181</v>
      </c>
      <c r="E114" s="236" t="s">
        <v>19</v>
      </c>
      <c r="F114" s="237" t="s">
        <v>1216</v>
      </c>
      <c r="G114" s="234"/>
      <c r="H114" s="236" t="s">
        <v>19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181</v>
      </c>
      <c r="AU114" s="243" t="s">
        <v>81</v>
      </c>
      <c r="AV114" s="13" t="s">
        <v>79</v>
      </c>
      <c r="AW114" s="13" t="s">
        <v>33</v>
      </c>
      <c r="AX114" s="13" t="s">
        <v>72</v>
      </c>
      <c r="AY114" s="243" t="s">
        <v>170</v>
      </c>
    </row>
    <row r="115" s="13" customFormat="1">
      <c r="A115" s="13"/>
      <c r="B115" s="233"/>
      <c r="C115" s="234"/>
      <c r="D115" s="235" t="s">
        <v>181</v>
      </c>
      <c r="E115" s="236" t="s">
        <v>19</v>
      </c>
      <c r="F115" s="237" t="s">
        <v>740</v>
      </c>
      <c r="G115" s="234"/>
      <c r="H115" s="236" t="s">
        <v>19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181</v>
      </c>
      <c r="AU115" s="243" t="s">
        <v>81</v>
      </c>
      <c r="AV115" s="13" t="s">
        <v>79</v>
      </c>
      <c r="AW115" s="13" t="s">
        <v>33</v>
      </c>
      <c r="AX115" s="13" t="s">
        <v>72</v>
      </c>
      <c r="AY115" s="243" t="s">
        <v>170</v>
      </c>
    </row>
    <row r="116" s="14" customFormat="1">
      <c r="A116" s="14"/>
      <c r="B116" s="244"/>
      <c r="C116" s="245"/>
      <c r="D116" s="235" t="s">
        <v>181</v>
      </c>
      <c r="E116" s="246" t="s">
        <v>19</v>
      </c>
      <c r="F116" s="247" t="s">
        <v>1253</v>
      </c>
      <c r="G116" s="245"/>
      <c r="H116" s="248">
        <v>24.199999999999999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181</v>
      </c>
      <c r="AU116" s="254" t="s">
        <v>81</v>
      </c>
      <c r="AV116" s="14" t="s">
        <v>81</v>
      </c>
      <c r="AW116" s="14" t="s">
        <v>33</v>
      </c>
      <c r="AX116" s="14" t="s">
        <v>72</v>
      </c>
      <c r="AY116" s="254" t="s">
        <v>170</v>
      </c>
    </row>
    <row r="117" s="15" customFormat="1">
      <c r="A117" s="15"/>
      <c r="B117" s="255"/>
      <c r="C117" s="256"/>
      <c r="D117" s="235" t="s">
        <v>181</v>
      </c>
      <c r="E117" s="257" t="s">
        <v>19</v>
      </c>
      <c r="F117" s="258" t="s">
        <v>187</v>
      </c>
      <c r="G117" s="256"/>
      <c r="H117" s="259">
        <v>24.199999999999999</v>
      </c>
      <c r="I117" s="260"/>
      <c r="J117" s="256"/>
      <c r="K117" s="256"/>
      <c r="L117" s="261"/>
      <c r="M117" s="262"/>
      <c r="N117" s="263"/>
      <c r="O117" s="263"/>
      <c r="P117" s="263"/>
      <c r="Q117" s="263"/>
      <c r="R117" s="263"/>
      <c r="S117" s="263"/>
      <c r="T117" s="26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5" t="s">
        <v>181</v>
      </c>
      <c r="AU117" s="265" t="s">
        <v>81</v>
      </c>
      <c r="AV117" s="15" t="s">
        <v>177</v>
      </c>
      <c r="AW117" s="15" t="s">
        <v>33</v>
      </c>
      <c r="AX117" s="15" t="s">
        <v>79</v>
      </c>
      <c r="AY117" s="265" t="s">
        <v>170</v>
      </c>
    </row>
    <row r="118" s="12" customFormat="1" ht="22.8" customHeight="1">
      <c r="A118" s="12"/>
      <c r="B118" s="199"/>
      <c r="C118" s="200"/>
      <c r="D118" s="201" t="s">
        <v>71</v>
      </c>
      <c r="E118" s="213" t="s">
        <v>746</v>
      </c>
      <c r="F118" s="213" t="s">
        <v>747</v>
      </c>
      <c r="G118" s="200"/>
      <c r="H118" s="200"/>
      <c r="I118" s="203"/>
      <c r="J118" s="214">
        <f>BK118</f>
        <v>0</v>
      </c>
      <c r="K118" s="200"/>
      <c r="L118" s="205"/>
      <c r="M118" s="206"/>
      <c r="N118" s="207"/>
      <c r="O118" s="207"/>
      <c r="P118" s="208">
        <f>SUM(P119:P125)</f>
        <v>0</v>
      </c>
      <c r="Q118" s="207"/>
      <c r="R118" s="208">
        <f>SUM(R119:R125)</f>
        <v>0.000968</v>
      </c>
      <c r="S118" s="207"/>
      <c r="T118" s="209">
        <f>SUM(T119:T125)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79</v>
      </c>
      <c r="AT118" s="211" t="s">
        <v>71</v>
      </c>
      <c r="AU118" s="211" t="s">
        <v>79</v>
      </c>
      <c r="AY118" s="210" t="s">
        <v>170</v>
      </c>
      <c r="BK118" s="212">
        <f>SUM(BK119:BK125)</f>
        <v>0</v>
      </c>
    </row>
    <row r="119" s="2" customFormat="1" ht="24.15" customHeight="1">
      <c r="A119" s="41"/>
      <c r="B119" s="42"/>
      <c r="C119" s="215" t="s">
        <v>177</v>
      </c>
      <c r="D119" s="215" t="s">
        <v>172</v>
      </c>
      <c r="E119" s="216" t="s">
        <v>748</v>
      </c>
      <c r="F119" s="217" t="s">
        <v>749</v>
      </c>
      <c r="G119" s="218" t="s">
        <v>233</v>
      </c>
      <c r="H119" s="219">
        <v>24.199999999999999</v>
      </c>
      <c r="I119" s="220"/>
      <c r="J119" s="221">
        <f>ROUND(I119*H119,2)</f>
        <v>0</v>
      </c>
      <c r="K119" s="217" t="s">
        <v>176</v>
      </c>
      <c r="L119" s="47"/>
      <c r="M119" s="222" t="s">
        <v>19</v>
      </c>
      <c r="N119" s="223" t="s">
        <v>43</v>
      </c>
      <c r="O119" s="87"/>
      <c r="P119" s="224">
        <f>O119*H119</f>
        <v>0</v>
      </c>
      <c r="Q119" s="224">
        <v>4.0000000000000003E-05</v>
      </c>
      <c r="R119" s="224">
        <f>Q119*H119</f>
        <v>0.000968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177</v>
      </c>
      <c r="AT119" s="226" t="s">
        <v>172</v>
      </c>
      <c r="AU119" s="226" t="s">
        <v>81</v>
      </c>
      <c r="AY119" s="20" t="s">
        <v>170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177</v>
      </c>
      <c r="BM119" s="226" t="s">
        <v>1284</v>
      </c>
    </row>
    <row r="120" s="2" customFormat="1">
      <c r="A120" s="41"/>
      <c r="B120" s="42"/>
      <c r="C120" s="43"/>
      <c r="D120" s="228" t="s">
        <v>179</v>
      </c>
      <c r="E120" s="43"/>
      <c r="F120" s="229" t="s">
        <v>751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179</v>
      </c>
      <c r="AU120" s="20" t="s">
        <v>81</v>
      </c>
    </row>
    <row r="121" s="13" customFormat="1">
      <c r="A121" s="13"/>
      <c r="B121" s="233"/>
      <c r="C121" s="234"/>
      <c r="D121" s="235" t="s">
        <v>181</v>
      </c>
      <c r="E121" s="236" t="s">
        <v>19</v>
      </c>
      <c r="F121" s="237" t="s">
        <v>1123</v>
      </c>
      <c r="G121" s="234"/>
      <c r="H121" s="236" t="s">
        <v>19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181</v>
      </c>
      <c r="AU121" s="243" t="s">
        <v>81</v>
      </c>
      <c r="AV121" s="13" t="s">
        <v>79</v>
      </c>
      <c r="AW121" s="13" t="s">
        <v>33</v>
      </c>
      <c r="AX121" s="13" t="s">
        <v>72</v>
      </c>
      <c r="AY121" s="243" t="s">
        <v>170</v>
      </c>
    </row>
    <row r="122" s="13" customFormat="1">
      <c r="A122" s="13"/>
      <c r="B122" s="233"/>
      <c r="C122" s="234"/>
      <c r="D122" s="235" t="s">
        <v>181</v>
      </c>
      <c r="E122" s="236" t="s">
        <v>19</v>
      </c>
      <c r="F122" s="237" t="s">
        <v>1216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181</v>
      </c>
      <c r="AU122" s="243" t="s">
        <v>81</v>
      </c>
      <c r="AV122" s="13" t="s">
        <v>79</v>
      </c>
      <c r="AW122" s="13" t="s">
        <v>33</v>
      </c>
      <c r="AX122" s="13" t="s">
        <v>72</v>
      </c>
      <c r="AY122" s="243" t="s">
        <v>170</v>
      </c>
    </row>
    <row r="123" s="13" customFormat="1">
      <c r="A123" s="13"/>
      <c r="B123" s="233"/>
      <c r="C123" s="234"/>
      <c r="D123" s="235" t="s">
        <v>181</v>
      </c>
      <c r="E123" s="236" t="s">
        <v>19</v>
      </c>
      <c r="F123" s="237" t="s">
        <v>753</v>
      </c>
      <c r="G123" s="234"/>
      <c r="H123" s="236" t="s">
        <v>19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181</v>
      </c>
      <c r="AU123" s="243" t="s">
        <v>81</v>
      </c>
      <c r="AV123" s="13" t="s">
        <v>79</v>
      </c>
      <c r="AW123" s="13" t="s">
        <v>33</v>
      </c>
      <c r="AX123" s="13" t="s">
        <v>72</v>
      </c>
      <c r="AY123" s="243" t="s">
        <v>170</v>
      </c>
    </row>
    <row r="124" s="14" customFormat="1">
      <c r="A124" s="14"/>
      <c r="B124" s="244"/>
      <c r="C124" s="245"/>
      <c r="D124" s="235" t="s">
        <v>181</v>
      </c>
      <c r="E124" s="246" t="s">
        <v>19</v>
      </c>
      <c r="F124" s="247" t="s">
        <v>1253</v>
      </c>
      <c r="G124" s="245"/>
      <c r="H124" s="248">
        <v>24.199999999999999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181</v>
      </c>
      <c r="AU124" s="254" t="s">
        <v>81</v>
      </c>
      <c r="AV124" s="14" t="s">
        <v>81</v>
      </c>
      <c r="AW124" s="14" t="s">
        <v>33</v>
      </c>
      <c r="AX124" s="14" t="s">
        <v>72</v>
      </c>
      <c r="AY124" s="254" t="s">
        <v>170</v>
      </c>
    </row>
    <row r="125" s="15" customFormat="1">
      <c r="A125" s="15"/>
      <c r="B125" s="255"/>
      <c r="C125" s="256"/>
      <c r="D125" s="235" t="s">
        <v>181</v>
      </c>
      <c r="E125" s="257" t="s">
        <v>19</v>
      </c>
      <c r="F125" s="258" t="s">
        <v>187</v>
      </c>
      <c r="G125" s="256"/>
      <c r="H125" s="259">
        <v>24.199999999999999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181</v>
      </c>
      <c r="AU125" s="265" t="s">
        <v>81</v>
      </c>
      <c r="AV125" s="15" t="s">
        <v>177</v>
      </c>
      <c r="AW125" s="15" t="s">
        <v>33</v>
      </c>
      <c r="AX125" s="15" t="s">
        <v>79</v>
      </c>
      <c r="AY125" s="265" t="s">
        <v>170</v>
      </c>
    </row>
    <row r="126" s="12" customFormat="1" ht="22.8" customHeight="1">
      <c r="A126" s="12"/>
      <c r="B126" s="199"/>
      <c r="C126" s="200"/>
      <c r="D126" s="201" t="s">
        <v>71</v>
      </c>
      <c r="E126" s="213" t="s">
        <v>382</v>
      </c>
      <c r="F126" s="213" t="s">
        <v>383</v>
      </c>
      <c r="G126" s="200"/>
      <c r="H126" s="200"/>
      <c r="I126" s="203"/>
      <c r="J126" s="214">
        <f>BK126</f>
        <v>0</v>
      </c>
      <c r="K126" s="200"/>
      <c r="L126" s="205"/>
      <c r="M126" s="206"/>
      <c r="N126" s="207"/>
      <c r="O126" s="207"/>
      <c r="P126" s="208">
        <f>SUM(P127:P128)</f>
        <v>0</v>
      </c>
      <c r="Q126" s="207"/>
      <c r="R126" s="208">
        <f>SUM(R127:R128)</f>
        <v>0</v>
      </c>
      <c r="S126" s="207"/>
      <c r="T126" s="209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0" t="s">
        <v>79</v>
      </c>
      <c r="AT126" s="211" t="s">
        <v>71</v>
      </c>
      <c r="AU126" s="211" t="s">
        <v>79</v>
      </c>
      <c r="AY126" s="210" t="s">
        <v>170</v>
      </c>
      <c r="BK126" s="212">
        <f>SUM(BK127:BK128)</f>
        <v>0</v>
      </c>
    </row>
    <row r="127" s="2" customFormat="1" ht="33" customHeight="1">
      <c r="A127" s="41"/>
      <c r="B127" s="42"/>
      <c r="C127" s="215" t="s">
        <v>204</v>
      </c>
      <c r="D127" s="215" t="s">
        <v>172</v>
      </c>
      <c r="E127" s="216" t="s">
        <v>385</v>
      </c>
      <c r="F127" s="217" t="s">
        <v>386</v>
      </c>
      <c r="G127" s="218" t="s">
        <v>219</v>
      </c>
      <c r="H127" s="219">
        <v>4.3460000000000001</v>
      </c>
      <c r="I127" s="220"/>
      <c r="J127" s="221">
        <f>ROUND(I127*H127,2)</f>
        <v>0</v>
      </c>
      <c r="K127" s="217" t="s">
        <v>176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177</v>
      </c>
      <c r="AT127" s="226" t="s">
        <v>172</v>
      </c>
      <c r="AU127" s="226" t="s">
        <v>81</v>
      </c>
      <c r="AY127" s="20" t="s">
        <v>170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177</v>
      </c>
      <c r="BM127" s="226" t="s">
        <v>1285</v>
      </c>
    </row>
    <row r="128" s="2" customFormat="1">
      <c r="A128" s="41"/>
      <c r="B128" s="42"/>
      <c r="C128" s="43"/>
      <c r="D128" s="228" t="s">
        <v>179</v>
      </c>
      <c r="E128" s="43"/>
      <c r="F128" s="229" t="s">
        <v>388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179</v>
      </c>
      <c r="AU128" s="20" t="s">
        <v>81</v>
      </c>
    </row>
    <row r="129" s="12" customFormat="1" ht="25.92" customHeight="1">
      <c r="A129" s="12"/>
      <c r="B129" s="199"/>
      <c r="C129" s="200"/>
      <c r="D129" s="201" t="s">
        <v>71</v>
      </c>
      <c r="E129" s="202" t="s">
        <v>389</v>
      </c>
      <c r="F129" s="202" t="s">
        <v>390</v>
      </c>
      <c r="G129" s="200"/>
      <c r="H129" s="200"/>
      <c r="I129" s="203"/>
      <c r="J129" s="204">
        <f>BK129</f>
        <v>0</v>
      </c>
      <c r="K129" s="200"/>
      <c r="L129" s="205"/>
      <c r="M129" s="206"/>
      <c r="N129" s="207"/>
      <c r="O129" s="207"/>
      <c r="P129" s="208">
        <f>P130+P172</f>
        <v>0</v>
      </c>
      <c r="Q129" s="207"/>
      <c r="R129" s="208">
        <f>R130+R172</f>
        <v>0.1219509117</v>
      </c>
      <c r="S129" s="207"/>
      <c r="T129" s="209">
        <f>T130+T172</f>
        <v>0.00097254000000000004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81</v>
      </c>
      <c r="AT129" s="211" t="s">
        <v>71</v>
      </c>
      <c r="AU129" s="211" t="s">
        <v>72</v>
      </c>
      <c r="AY129" s="210" t="s">
        <v>170</v>
      </c>
      <c r="BK129" s="212">
        <f>BK130+BK172</f>
        <v>0</v>
      </c>
    </row>
    <row r="130" s="12" customFormat="1" ht="22.8" customHeight="1">
      <c r="A130" s="12"/>
      <c r="B130" s="199"/>
      <c r="C130" s="200"/>
      <c r="D130" s="201" t="s">
        <v>71</v>
      </c>
      <c r="E130" s="213" t="s">
        <v>466</v>
      </c>
      <c r="F130" s="213" t="s">
        <v>467</v>
      </c>
      <c r="G130" s="200"/>
      <c r="H130" s="200"/>
      <c r="I130" s="203"/>
      <c r="J130" s="214">
        <f>BK130</f>
        <v>0</v>
      </c>
      <c r="K130" s="200"/>
      <c r="L130" s="205"/>
      <c r="M130" s="206"/>
      <c r="N130" s="207"/>
      <c r="O130" s="207"/>
      <c r="P130" s="208">
        <f>SUM(P131:P171)</f>
        <v>0</v>
      </c>
      <c r="Q130" s="207"/>
      <c r="R130" s="208">
        <f>SUM(R131:R171)</f>
        <v>0.016625999999999998</v>
      </c>
      <c r="S130" s="207"/>
      <c r="T130" s="209">
        <f>SUM(T131:T171)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81</v>
      </c>
      <c r="AT130" s="211" t="s">
        <v>71</v>
      </c>
      <c r="AU130" s="211" t="s">
        <v>79</v>
      </c>
      <c r="AY130" s="210" t="s">
        <v>170</v>
      </c>
      <c r="BK130" s="212">
        <f>SUM(BK131:BK171)</f>
        <v>0</v>
      </c>
    </row>
    <row r="131" s="2" customFormat="1" ht="24.15" customHeight="1">
      <c r="A131" s="41"/>
      <c r="B131" s="42"/>
      <c r="C131" s="215" t="s">
        <v>209</v>
      </c>
      <c r="D131" s="215" t="s">
        <v>172</v>
      </c>
      <c r="E131" s="216" t="s">
        <v>1133</v>
      </c>
      <c r="F131" s="217" t="s">
        <v>1134</v>
      </c>
      <c r="G131" s="218" t="s">
        <v>299</v>
      </c>
      <c r="H131" s="219">
        <v>20</v>
      </c>
      <c r="I131" s="220"/>
      <c r="J131" s="221">
        <f>ROUND(I131*H131,2)</f>
        <v>0</v>
      </c>
      <c r="K131" s="217" t="s">
        <v>176</v>
      </c>
      <c r="L131" s="47"/>
      <c r="M131" s="222" t="s">
        <v>19</v>
      </c>
      <c r="N131" s="223" t="s">
        <v>43</v>
      </c>
      <c r="O131" s="87"/>
      <c r="P131" s="224">
        <f>O131*H131</f>
        <v>0</v>
      </c>
      <c r="Q131" s="224">
        <v>0.00019000000000000001</v>
      </c>
      <c r="R131" s="224">
        <f>Q131*H131</f>
        <v>0.0038000000000000004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188</v>
      </c>
      <c r="AT131" s="226" t="s">
        <v>172</v>
      </c>
      <c r="AU131" s="226" t="s">
        <v>81</v>
      </c>
      <c r="AY131" s="20" t="s">
        <v>170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188</v>
      </c>
      <c r="BM131" s="226" t="s">
        <v>1286</v>
      </c>
    </row>
    <row r="132" s="2" customFormat="1">
      <c r="A132" s="41"/>
      <c r="B132" s="42"/>
      <c r="C132" s="43"/>
      <c r="D132" s="228" t="s">
        <v>179</v>
      </c>
      <c r="E132" s="43"/>
      <c r="F132" s="229" t="s">
        <v>1136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179</v>
      </c>
      <c r="AU132" s="20" t="s">
        <v>81</v>
      </c>
    </row>
    <row r="133" s="13" customFormat="1">
      <c r="A133" s="13"/>
      <c r="B133" s="233"/>
      <c r="C133" s="234"/>
      <c r="D133" s="235" t="s">
        <v>181</v>
      </c>
      <c r="E133" s="236" t="s">
        <v>19</v>
      </c>
      <c r="F133" s="237" t="s">
        <v>1137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181</v>
      </c>
      <c r="AU133" s="243" t="s">
        <v>81</v>
      </c>
      <c r="AV133" s="13" t="s">
        <v>79</v>
      </c>
      <c r="AW133" s="13" t="s">
        <v>33</v>
      </c>
      <c r="AX133" s="13" t="s">
        <v>72</v>
      </c>
      <c r="AY133" s="243" t="s">
        <v>170</v>
      </c>
    </row>
    <row r="134" s="14" customFormat="1">
      <c r="A134" s="14"/>
      <c r="B134" s="244"/>
      <c r="C134" s="245"/>
      <c r="D134" s="235" t="s">
        <v>181</v>
      </c>
      <c r="E134" s="246" t="s">
        <v>19</v>
      </c>
      <c r="F134" s="247" t="s">
        <v>320</v>
      </c>
      <c r="G134" s="245"/>
      <c r="H134" s="248">
        <v>20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181</v>
      </c>
      <c r="AU134" s="254" t="s">
        <v>81</v>
      </c>
      <c r="AV134" s="14" t="s">
        <v>81</v>
      </c>
      <c r="AW134" s="14" t="s">
        <v>33</v>
      </c>
      <c r="AX134" s="14" t="s">
        <v>72</v>
      </c>
      <c r="AY134" s="254" t="s">
        <v>170</v>
      </c>
    </row>
    <row r="135" s="15" customFormat="1">
      <c r="A135" s="15"/>
      <c r="B135" s="255"/>
      <c r="C135" s="256"/>
      <c r="D135" s="235" t="s">
        <v>181</v>
      </c>
      <c r="E135" s="257" t="s">
        <v>19</v>
      </c>
      <c r="F135" s="258" t="s">
        <v>187</v>
      </c>
      <c r="G135" s="256"/>
      <c r="H135" s="259">
        <v>20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5" t="s">
        <v>181</v>
      </c>
      <c r="AU135" s="265" t="s">
        <v>81</v>
      </c>
      <c r="AV135" s="15" t="s">
        <v>177</v>
      </c>
      <c r="AW135" s="15" t="s">
        <v>33</v>
      </c>
      <c r="AX135" s="15" t="s">
        <v>79</v>
      </c>
      <c r="AY135" s="265" t="s">
        <v>170</v>
      </c>
    </row>
    <row r="136" s="2" customFormat="1" ht="16.5" customHeight="1">
      <c r="A136" s="41"/>
      <c r="B136" s="42"/>
      <c r="C136" s="215" t="s">
        <v>216</v>
      </c>
      <c r="D136" s="215" t="s">
        <v>172</v>
      </c>
      <c r="E136" s="216" t="s">
        <v>1138</v>
      </c>
      <c r="F136" s="217" t="s">
        <v>1139</v>
      </c>
      <c r="G136" s="218" t="s">
        <v>233</v>
      </c>
      <c r="H136" s="219">
        <v>24.199999999999999</v>
      </c>
      <c r="I136" s="220"/>
      <c r="J136" s="221">
        <f>ROUND(I136*H136,2)</f>
        <v>0</v>
      </c>
      <c r="K136" s="217" t="s">
        <v>176</v>
      </c>
      <c r="L136" s="47"/>
      <c r="M136" s="222" t="s">
        <v>19</v>
      </c>
      <c r="N136" s="223" t="s">
        <v>43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188</v>
      </c>
      <c r="AT136" s="226" t="s">
        <v>172</v>
      </c>
      <c r="AU136" s="226" t="s">
        <v>81</v>
      </c>
      <c r="AY136" s="20" t="s">
        <v>170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188</v>
      </c>
      <c r="BM136" s="226" t="s">
        <v>1287</v>
      </c>
    </row>
    <row r="137" s="2" customFormat="1">
      <c r="A137" s="41"/>
      <c r="B137" s="42"/>
      <c r="C137" s="43"/>
      <c r="D137" s="228" t="s">
        <v>179</v>
      </c>
      <c r="E137" s="43"/>
      <c r="F137" s="229" t="s">
        <v>1141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179</v>
      </c>
      <c r="AU137" s="20" t="s">
        <v>81</v>
      </c>
    </row>
    <row r="138" s="13" customFormat="1">
      <c r="A138" s="13"/>
      <c r="B138" s="233"/>
      <c r="C138" s="234"/>
      <c r="D138" s="235" t="s">
        <v>181</v>
      </c>
      <c r="E138" s="236" t="s">
        <v>19</v>
      </c>
      <c r="F138" s="237" t="s">
        <v>1142</v>
      </c>
      <c r="G138" s="234"/>
      <c r="H138" s="236" t="s">
        <v>19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181</v>
      </c>
      <c r="AU138" s="243" t="s">
        <v>81</v>
      </c>
      <c r="AV138" s="13" t="s">
        <v>79</v>
      </c>
      <c r="AW138" s="13" t="s">
        <v>33</v>
      </c>
      <c r="AX138" s="13" t="s">
        <v>72</v>
      </c>
      <c r="AY138" s="243" t="s">
        <v>170</v>
      </c>
    </row>
    <row r="139" s="13" customFormat="1">
      <c r="A139" s="13"/>
      <c r="B139" s="233"/>
      <c r="C139" s="234"/>
      <c r="D139" s="235" t="s">
        <v>181</v>
      </c>
      <c r="E139" s="236" t="s">
        <v>19</v>
      </c>
      <c r="F139" s="237" t="s">
        <v>1216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181</v>
      </c>
      <c r="AU139" s="243" t="s">
        <v>81</v>
      </c>
      <c r="AV139" s="13" t="s">
        <v>79</v>
      </c>
      <c r="AW139" s="13" t="s">
        <v>33</v>
      </c>
      <c r="AX139" s="13" t="s">
        <v>72</v>
      </c>
      <c r="AY139" s="243" t="s">
        <v>170</v>
      </c>
    </row>
    <row r="140" s="13" customFormat="1">
      <c r="A140" s="13"/>
      <c r="B140" s="233"/>
      <c r="C140" s="234"/>
      <c r="D140" s="235" t="s">
        <v>181</v>
      </c>
      <c r="E140" s="236" t="s">
        <v>19</v>
      </c>
      <c r="F140" s="237" t="s">
        <v>1143</v>
      </c>
      <c r="G140" s="234"/>
      <c r="H140" s="236" t="s">
        <v>19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181</v>
      </c>
      <c r="AU140" s="243" t="s">
        <v>81</v>
      </c>
      <c r="AV140" s="13" t="s">
        <v>79</v>
      </c>
      <c r="AW140" s="13" t="s">
        <v>33</v>
      </c>
      <c r="AX140" s="13" t="s">
        <v>72</v>
      </c>
      <c r="AY140" s="243" t="s">
        <v>170</v>
      </c>
    </row>
    <row r="141" s="14" customFormat="1">
      <c r="A141" s="14"/>
      <c r="B141" s="244"/>
      <c r="C141" s="245"/>
      <c r="D141" s="235" t="s">
        <v>181</v>
      </c>
      <c r="E141" s="246" t="s">
        <v>19</v>
      </c>
      <c r="F141" s="247" t="s">
        <v>1253</v>
      </c>
      <c r="G141" s="245"/>
      <c r="H141" s="248">
        <v>24.199999999999999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181</v>
      </c>
      <c r="AU141" s="254" t="s">
        <v>81</v>
      </c>
      <c r="AV141" s="14" t="s">
        <v>81</v>
      </c>
      <c r="AW141" s="14" t="s">
        <v>33</v>
      </c>
      <c r="AX141" s="14" t="s">
        <v>72</v>
      </c>
      <c r="AY141" s="254" t="s">
        <v>170</v>
      </c>
    </row>
    <row r="142" s="15" customFormat="1">
      <c r="A142" s="15"/>
      <c r="B142" s="255"/>
      <c r="C142" s="256"/>
      <c r="D142" s="235" t="s">
        <v>181</v>
      </c>
      <c r="E142" s="257" t="s">
        <v>19</v>
      </c>
      <c r="F142" s="258" t="s">
        <v>187</v>
      </c>
      <c r="G142" s="256"/>
      <c r="H142" s="259">
        <v>24.199999999999999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181</v>
      </c>
      <c r="AU142" s="265" t="s">
        <v>81</v>
      </c>
      <c r="AV142" s="15" t="s">
        <v>177</v>
      </c>
      <c r="AW142" s="15" t="s">
        <v>33</v>
      </c>
      <c r="AX142" s="15" t="s">
        <v>79</v>
      </c>
      <c r="AY142" s="265" t="s">
        <v>170</v>
      </c>
    </row>
    <row r="143" s="2" customFormat="1" ht="16.5" customHeight="1">
      <c r="A143" s="41"/>
      <c r="B143" s="42"/>
      <c r="C143" s="215" t="s">
        <v>223</v>
      </c>
      <c r="D143" s="215" t="s">
        <v>172</v>
      </c>
      <c r="E143" s="216" t="s">
        <v>1144</v>
      </c>
      <c r="F143" s="217" t="s">
        <v>1145</v>
      </c>
      <c r="G143" s="218" t="s">
        <v>233</v>
      </c>
      <c r="H143" s="219">
        <v>24.199999999999999</v>
      </c>
      <c r="I143" s="220"/>
      <c r="J143" s="221">
        <f>ROUND(I143*H143,2)</f>
        <v>0</v>
      </c>
      <c r="K143" s="217" t="s">
        <v>176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188</v>
      </c>
      <c r="AT143" s="226" t="s">
        <v>172</v>
      </c>
      <c r="AU143" s="226" t="s">
        <v>81</v>
      </c>
      <c r="AY143" s="20" t="s">
        <v>170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188</v>
      </c>
      <c r="BM143" s="226" t="s">
        <v>1288</v>
      </c>
    </row>
    <row r="144" s="2" customFormat="1">
      <c r="A144" s="41"/>
      <c r="B144" s="42"/>
      <c r="C144" s="43"/>
      <c r="D144" s="228" t="s">
        <v>179</v>
      </c>
      <c r="E144" s="43"/>
      <c r="F144" s="229" t="s">
        <v>1147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179</v>
      </c>
      <c r="AU144" s="20" t="s">
        <v>81</v>
      </c>
    </row>
    <row r="145" s="13" customFormat="1">
      <c r="A145" s="13"/>
      <c r="B145" s="233"/>
      <c r="C145" s="234"/>
      <c r="D145" s="235" t="s">
        <v>181</v>
      </c>
      <c r="E145" s="236" t="s">
        <v>19</v>
      </c>
      <c r="F145" s="237" t="s">
        <v>1142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181</v>
      </c>
      <c r="AU145" s="243" t="s">
        <v>81</v>
      </c>
      <c r="AV145" s="13" t="s">
        <v>79</v>
      </c>
      <c r="AW145" s="13" t="s">
        <v>33</v>
      </c>
      <c r="AX145" s="13" t="s">
        <v>72</v>
      </c>
      <c r="AY145" s="243" t="s">
        <v>170</v>
      </c>
    </row>
    <row r="146" s="13" customFormat="1">
      <c r="A146" s="13"/>
      <c r="B146" s="233"/>
      <c r="C146" s="234"/>
      <c r="D146" s="235" t="s">
        <v>181</v>
      </c>
      <c r="E146" s="236" t="s">
        <v>19</v>
      </c>
      <c r="F146" s="237" t="s">
        <v>1216</v>
      </c>
      <c r="G146" s="234"/>
      <c r="H146" s="236" t="s">
        <v>19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181</v>
      </c>
      <c r="AU146" s="243" t="s">
        <v>81</v>
      </c>
      <c r="AV146" s="13" t="s">
        <v>79</v>
      </c>
      <c r="AW146" s="13" t="s">
        <v>33</v>
      </c>
      <c r="AX146" s="13" t="s">
        <v>72</v>
      </c>
      <c r="AY146" s="243" t="s">
        <v>170</v>
      </c>
    </row>
    <row r="147" s="13" customFormat="1">
      <c r="A147" s="13"/>
      <c r="B147" s="233"/>
      <c r="C147" s="234"/>
      <c r="D147" s="235" t="s">
        <v>181</v>
      </c>
      <c r="E147" s="236" t="s">
        <v>19</v>
      </c>
      <c r="F147" s="237" t="s">
        <v>1143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181</v>
      </c>
      <c r="AU147" s="243" t="s">
        <v>81</v>
      </c>
      <c r="AV147" s="13" t="s">
        <v>79</v>
      </c>
      <c r="AW147" s="13" t="s">
        <v>33</v>
      </c>
      <c r="AX147" s="13" t="s">
        <v>72</v>
      </c>
      <c r="AY147" s="243" t="s">
        <v>170</v>
      </c>
    </row>
    <row r="148" s="14" customFormat="1">
      <c r="A148" s="14"/>
      <c r="B148" s="244"/>
      <c r="C148" s="245"/>
      <c r="D148" s="235" t="s">
        <v>181</v>
      </c>
      <c r="E148" s="246" t="s">
        <v>19</v>
      </c>
      <c r="F148" s="247" t="s">
        <v>1253</v>
      </c>
      <c r="G148" s="245"/>
      <c r="H148" s="248">
        <v>24.199999999999999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181</v>
      </c>
      <c r="AU148" s="254" t="s">
        <v>81</v>
      </c>
      <c r="AV148" s="14" t="s">
        <v>81</v>
      </c>
      <c r="AW148" s="14" t="s">
        <v>33</v>
      </c>
      <c r="AX148" s="14" t="s">
        <v>72</v>
      </c>
      <c r="AY148" s="254" t="s">
        <v>170</v>
      </c>
    </row>
    <row r="149" s="15" customFormat="1">
      <c r="A149" s="15"/>
      <c r="B149" s="255"/>
      <c r="C149" s="256"/>
      <c r="D149" s="235" t="s">
        <v>181</v>
      </c>
      <c r="E149" s="257" t="s">
        <v>19</v>
      </c>
      <c r="F149" s="258" t="s">
        <v>187</v>
      </c>
      <c r="G149" s="256"/>
      <c r="H149" s="259">
        <v>24.199999999999999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181</v>
      </c>
      <c r="AU149" s="265" t="s">
        <v>81</v>
      </c>
      <c r="AV149" s="15" t="s">
        <v>177</v>
      </c>
      <c r="AW149" s="15" t="s">
        <v>33</v>
      </c>
      <c r="AX149" s="15" t="s">
        <v>79</v>
      </c>
      <c r="AY149" s="265" t="s">
        <v>170</v>
      </c>
    </row>
    <row r="150" s="2" customFormat="1" ht="16.5" customHeight="1">
      <c r="A150" s="41"/>
      <c r="B150" s="42"/>
      <c r="C150" s="215" t="s">
        <v>230</v>
      </c>
      <c r="D150" s="215" t="s">
        <v>172</v>
      </c>
      <c r="E150" s="216" t="s">
        <v>1148</v>
      </c>
      <c r="F150" s="217" t="s">
        <v>1149</v>
      </c>
      <c r="G150" s="218" t="s">
        <v>233</v>
      </c>
      <c r="H150" s="219">
        <v>24.199999999999999</v>
      </c>
      <c r="I150" s="220"/>
      <c r="J150" s="221">
        <f>ROUND(I150*H150,2)</f>
        <v>0</v>
      </c>
      <c r="K150" s="217" t="s">
        <v>176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188</v>
      </c>
      <c r="AT150" s="226" t="s">
        <v>172</v>
      </c>
      <c r="AU150" s="226" t="s">
        <v>81</v>
      </c>
      <c r="AY150" s="20" t="s">
        <v>170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188</v>
      </c>
      <c r="BM150" s="226" t="s">
        <v>1289</v>
      </c>
    </row>
    <row r="151" s="2" customFormat="1">
      <c r="A151" s="41"/>
      <c r="B151" s="42"/>
      <c r="C151" s="43"/>
      <c r="D151" s="228" t="s">
        <v>179</v>
      </c>
      <c r="E151" s="43"/>
      <c r="F151" s="229" t="s">
        <v>1151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179</v>
      </c>
      <c r="AU151" s="20" t="s">
        <v>81</v>
      </c>
    </row>
    <row r="152" s="13" customFormat="1">
      <c r="A152" s="13"/>
      <c r="B152" s="233"/>
      <c r="C152" s="234"/>
      <c r="D152" s="235" t="s">
        <v>181</v>
      </c>
      <c r="E152" s="236" t="s">
        <v>19</v>
      </c>
      <c r="F152" s="237" t="s">
        <v>1142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181</v>
      </c>
      <c r="AU152" s="243" t="s">
        <v>81</v>
      </c>
      <c r="AV152" s="13" t="s">
        <v>79</v>
      </c>
      <c r="AW152" s="13" t="s">
        <v>33</v>
      </c>
      <c r="AX152" s="13" t="s">
        <v>72</v>
      </c>
      <c r="AY152" s="243" t="s">
        <v>170</v>
      </c>
    </row>
    <row r="153" s="13" customFormat="1">
      <c r="A153" s="13"/>
      <c r="B153" s="233"/>
      <c r="C153" s="234"/>
      <c r="D153" s="235" t="s">
        <v>181</v>
      </c>
      <c r="E153" s="236" t="s">
        <v>19</v>
      </c>
      <c r="F153" s="237" t="s">
        <v>1216</v>
      </c>
      <c r="G153" s="234"/>
      <c r="H153" s="236" t="s">
        <v>19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181</v>
      </c>
      <c r="AU153" s="243" t="s">
        <v>81</v>
      </c>
      <c r="AV153" s="13" t="s">
        <v>79</v>
      </c>
      <c r="AW153" s="13" t="s">
        <v>33</v>
      </c>
      <c r="AX153" s="13" t="s">
        <v>72</v>
      </c>
      <c r="AY153" s="243" t="s">
        <v>170</v>
      </c>
    </row>
    <row r="154" s="13" customFormat="1">
      <c r="A154" s="13"/>
      <c r="B154" s="233"/>
      <c r="C154" s="234"/>
      <c r="D154" s="235" t="s">
        <v>181</v>
      </c>
      <c r="E154" s="236" t="s">
        <v>19</v>
      </c>
      <c r="F154" s="237" t="s">
        <v>1143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181</v>
      </c>
      <c r="AU154" s="243" t="s">
        <v>81</v>
      </c>
      <c r="AV154" s="13" t="s">
        <v>79</v>
      </c>
      <c r="AW154" s="13" t="s">
        <v>33</v>
      </c>
      <c r="AX154" s="13" t="s">
        <v>72</v>
      </c>
      <c r="AY154" s="243" t="s">
        <v>170</v>
      </c>
    </row>
    <row r="155" s="14" customFormat="1">
      <c r="A155" s="14"/>
      <c r="B155" s="244"/>
      <c r="C155" s="245"/>
      <c r="D155" s="235" t="s">
        <v>181</v>
      </c>
      <c r="E155" s="246" t="s">
        <v>19</v>
      </c>
      <c r="F155" s="247" t="s">
        <v>1253</v>
      </c>
      <c r="G155" s="245"/>
      <c r="H155" s="248">
        <v>24.199999999999999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181</v>
      </c>
      <c r="AU155" s="254" t="s">
        <v>81</v>
      </c>
      <c r="AV155" s="14" t="s">
        <v>81</v>
      </c>
      <c r="AW155" s="14" t="s">
        <v>33</v>
      </c>
      <c r="AX155" s="14" t="s">
        <v>72</v>
      </c>
      <c r="AY155" s="254" t="s">
        <v>170</v>
      </c>
    </row>
    <row r="156" s="15" customFormat="1">
      <c r="A156" s="15"/>
      <c r="B156" s="255"/>
      <c r="C156" s="256"/>
      <c r="D156" s="235" t="s">
        <v>181</v>
      </c>
      <c r="E156" s="257" t="s">
        <v>19</v>
      </c>
      <c r="F156" s="258" t="s">
        <v>187</v>
      </c>
      <c r="G156" s="256"/>
      <c r="H156" s="259">
        <v>24.199999999999999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5" t="s">
        <v>181</v>
      </c>
      <c r="AU156" s="265" t="s">
        <v>81</v>
      </c>
      <c r="AV156" s="15" t="s">
        <v>177</v>
      </c>
      <c r="AW156" s="15" t="s">
        <v>33</v>
      </c>
      <c r="AX156" s="15" t="s">
        <v>79</v>
      </c>
      <c r="AY156" s="265" t="s">
        <v>170</v>
      </c>
    </row>
    <row r="157" s="2" customFormat="1" ht="16.5" customHeight="1">
      <c r="A157" s="41"/>
      <c r="B157" s="42"/>
      <c r="C157" s="215" t="s">
        <v>242</v>
      </c>
      <c r="D157" s="215" t="s">
        <v>172</v>
      </c>
      <c r="E157" s="216" t="s">
        <v>1152</v>
      </c>
      <c r="F157" s="217" t="s">
        <v>1153</v>
      </c>
      <c r="G157" s="218" t="s">
        <v>233</v>
      </c>
      <c r="H157" s="219">
        <v>24.199999999999999</v>
      </c>
      <c r="I157" s="220"/>
      <c r="J157" s="221">
        <f>ROUND(I157*H157,2)</f>
        <v>0</v>
      </c>
      <c r="K157" s="217" t="s">
        <v>176</v>
      </c>
      <c r="L157" s="47"/>
      <c r="M157" s="222" t="s">
        <v>19</v>
      </c>
      <c r="N157" s="223" t="s">
        <v>43</v>
      </c>
      <c r="O157" s="87"/>
      <c r="P157" s="224">
        <f>O157*H157</f>
        <v>0</v>
      </c>
      <c r="Q157" s="224">
        <v>0.00025000000000000001</v>
      </c>
      <c r="R157" s="224">
        <f>Q157*H157</f>
        <v>0.0060499999999999998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188</v>
      </c>
      <c r="AT157" s="226" t="s">
        <v>172</v>
      </c>
      <c r="AU157" s="226" t="s">
        <v>81</v>
      </c>
      <c r="AY157" s="20" t="s">
        <v>170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79</v>
      </c>
      <c r="BK157" s="227">
        <f>ROUND(I157*H157,2)</f>
        <v>0</v>
      </c>
      <c r="BL157" s="20" t="s">
        <v>188</v>
      </c>
      <c r="BM157" s="226" t="s">
        <v>1290</v>
      </c>
    </row>
    <row r="158" s="2" customFormat="1">
      <c r="A158" s="41"/>
      <c r="B158" s="42"/>
      <c r="C158" s="43"/>
      <c r="D158" s="228" t="s">
        <v>179</v>
      </c>
      <c r="E158" s="43"/>
      <c r="F158" s="229" t="s">
        <v>1155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179</v>
      </c>
      <c r="AU158" s="20" t="s">
        <v>81</v>
      </c>
    </row>
    <row r="159" s="13" customFormat="1">
      <c r="A159" s="13"/>
      <c r="B159" s="233"/>
      <c r="C159" s="234"/>
      <c r="D159" s="235" t="s">
        <v>181</v>
      </c>
      <c r="E159" s="236" t="s">
        <v>19</v>
      </c>
      <c r="F159" s="237" t="s">
        <v>1156</v>
      </c>
      <c r="G159" s="234"/>
      <c r="H159" s="236" t="s">
        <v>19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181</v>
      </c>
      <c r="AU159" s="243" t="s">
        <v>81</v>
      </c>
      <c r="AV159" s="13" t="s">
        <v>79</v>
      </c>
      <c r="AW159" s="13" t="s">
        <v>33</v>
      </c>
      <c r="AX159" s="13" t="s">
        <v>72</v>
      </c>
      <c r="AY159" s="243" t="s">
        <v>170</v>
      </c>
    </row>
    <row r="160" s="13" customFormat="1">
      <c r="A160" s="13"/>
      <c r="B160" s="233"/>
      <c r="C160" s="234"/>
      <c r="D160" s="235" t="s">
        <v>181</v>
      </c>
      <c r="E160" s="236" t="s">
        <v>19</v>
      </c>
      <c r="F160" s="237" t="s">
        <v>1216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181</v>
      </c>
      <c r="AU160" s="243" t="s">
        <v>81</v>
      </c>
      <c r="AV160" s="13" t="s">
        <v>79</v>
      </c>
      <c r="AW160" s="13" t="s">
        <v>33</v>
      </c>
      <c r="AX160" s="13" t="s">
        <v>72</v>
      </c>
      <c r="AY160" s="243" t="s">
        <v>170</v>
      </c>
    </row>
    <row r="161" s="13" customFormat="1">
      <c r="A161" s="13"/>
      <c r="B161" s="233"/>
      <c r="C161" s="234"/>
      <c r="D161" s="235" t="s">
        <v>181</v>
      </c>
      <c r="E161" s="236" t="s">
        <v>19</v>
      </c>
      <c r="F161" s="237" t="s">
        <v>1157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181</v>
      </c>
      <c r="AU161" s="243" t="s">
        <v>81</v>
      </c>
      <c r="AV161" s="13" t="s">
        <v>79</v>
      </c>
      <c r="AW161" s="13" t="s">
        <v>33</v>
      </c>
      <c r="AX161" s="13" t="s">
        <v>72</v>
      </c>
      <c r="AY161" s="243" t="s">
        <v>170</v>
      </c>
    </row>
    <row r="162" s="14" customFormat="1">
      <c r="A162" s="14"/>
      <c r="B162" s="244"/>
      <c r="C162" s="245"/>
      <c r="D162" s="235" t="s">
        <v>181</v>
      </c>
      <c r="E162" s="246" t="s">
        <v>19</v>
      </c>
      <c r="F162" s="247" t="s">
        <v>1253</v>
      </c>
      <c r="G162" s="245"/>
      <c r="H162" s="248">
        <v>24.199999999999999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181</v>
      </c>
      <c r="AU162" s="254" t="s">
        <v>81</v>
      </c>
      <c r="AV162" s="14" t="s">
        <v>81</v>
      </c>
      <c r="AW162" s="14" t="s">
        <v>33</v>
      </c>
      <c r="AX162" s="14" t="s">
        <v>72</v>
      </c>
      <c r="AY162" s="254" t="s">
        <v>170</v>
      </c>
    </row>
    <row r="163" s="15" customFormat="1">
      <c r="A163" s="15"/>
      <c r="B163" s="255"/>
      <c r="C163" s="256"/>
      <c r="D163" s="235" t="s">
        <v>181</v>
      </c>
      <c r="E163" s="257" t="s">
        <v>19</v>
      </c>
      <c r="F163" s="258" t="s">
        <v>187</v>
      </c>
      <c r="G163" s="256"/>
      <c r="H163" s="259">
        <v>24.199999999999999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181</v>
      </c>
      <c r="AU163" s="265" t="s">
        <v>81</v>
      </c>
      <c r="AV163" s="15" t="s">
        <v>177</v>
      </c>
      <c r="AW163" s="15" t="s">
        <v>33</v>
      </c>
      <c r="AX163" s="15" t="s">
        <v>79</v>
      </c>
      <c r="AY163" s="265" t="s">
        <v>170</v>
      </c>
    </row>
    <row r="164" s="2" customFormat="1" ht="24.15" customHeight="1">
      <c r="A164" s="41"/>
      <c r="B164" s="42"/>
      <c r="C164" s="215" t="s">
        <v>252</v>
      </c>
      <c r="D164" s="215" t="s">
        <v>172</v>
      </c>
      <c r="E164" s="216" t="s">
        <v>1158</v>
      </c>
      <c r="F164" s="217" t="s">
        <v>1159</v>
      </c>
      <c r="G164" s="218" t="s">
        <v>233</v>
      </c>
      <c r="H164" s="219">
        <v>24.199999999999999</v>
      </c>
      <c r="I164" s="220"/>
      <c r="J164" s="221">
        <f>ROUND(I164*H164,2)</f>
        <v>0</v>
      </c>
      <c r="K164" s="217" t="s">
        <v>176</v>
      </c>
      <c r="L164" s="47"/>
      <c r="M164" s="222" t="s">
        <v>19</v>
      </c>
      <c r="N164" s="223" t="s">
        <v>43</v>
      </c>
      <c r="O164" s="87"/>
      <c r="P164" s="224">
        <f>O164*H164</f>
        <v>0</v>
      </c>
      <c r="Q164" s="224">
        <v>0.00027999999999999998</v>
      </c>
      <c r="R164" s="224">
        <f>Q164*H164</f>
        <v>0.006775999999999999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188</v>
      </c>
      <c r="AT164" s="226" t="s">
        <v>172</v>
      </c>
      <c r="AU164" s="226" t="s">
        <v>81</v>
      </c>
      <c r="AY164" s="20" t="s">
        <v>170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79</v>
      </c>
      <c r="BK164" s="227">
        <f>ROUND(I164*H164,2)</f>
        <v>0</v>
      </c>
      <c r="BL164" s="20" t="s">
        <v>188</v>
      </c>
      <c r="BM164" s="226" t="s">
        <v>1291</v>
      </c>
    </row>
    <row r="165" s="2" customFormat="1">
      <c r="A165" s="41"/>
      <c r="B165" s="42"/>
      <c r="C165" s="43"/>
      <c r="D165" s="228" t="s">
        <v>179</v>
      </c>
      <c r="E165" s="43"/>
      <c r="F165" s="229" t="s">
        <v>1161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179</v>
      </c>
      <c r="AU165" s="20" t="s">
        <v>81</v>
      </c>
    </row>
    <row r="166" s="13" customFormat="1">
      <c r="A166" s="13"/>
      <c r="B166" s="233"/>
      <c r="C166" s="234"/>
      <c r="D166" s="235" t="s">
        <v>181</v>
      </c>
      <c r="E166" s="236" t="s">
        <v>19</v>
      </c>
      <c r="F166" s="237" t="s">
        <v>1156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181</v>
      </c>
      <c r="AU166" s="243" t="s">
        <v>81</v>
      </c>
      <c r="AV166" s="13" t="s">
        <v>79</v>
      </c>
      <c r="AW166" s="13" t="s">
        <v>33</v>
      </c>
      <c r="AX166" s="13" t="s">
        <v>72</v>
      </c>
      <c r="AY166" s="243" t="s">
        <v>170</v>
      </c>
    </row>
    <row r="167" s="13" customFormat="1">
      <c r="A167" s="13"/>
      <c r="B167" s="233"/>
      <c r="C167" s="234"/>
      <c r="D167" s="235" t="s">
        <v>181</v>
      </c>
      <c r="E167" s="236" t="s">
        <v>19</v>
      </c>
      <c r="F167" s="237" t="s">
        <v>1216</v>
      </c>
      <c r="G167" s="234"/>
      <c r="H167" s="236" t="s">
        <v>19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181</v>
      </c>
      <c r="AU167" s="243" t="s">
        <v>81</v>
      </c>
      <c r="AV167" s="13" t="s">
        <v>79</v>
      </c>
      <c r="AW167" s="13" t="s">
        <v>33</v>
      </c>
      <c r="AX167" s="13" t="s">
        <v>72</v>
      </c>
      <c r="AY167" s="243" t="s">
        <v>170</v>
      </c>
    </row>
    <row r="168" s="13" customFormat="1">
      <c r="A168" s="13"/>
      <c r="B168" s="233"/>
      <c r="C168" s="234"/>
      <c r="D168" s="235" t="s">
        <v>181</v>
      </c>
      <c r="E168" s="236" t="s">
        <v>19</v>
      </c>
      <c r="F168" s="237" t="s">
        <v>1157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181</v>
      </c>
      <c r="AU168" s="243" t="s">
        <v>81</v>
      </c>
      <c r="AV168" s="13" t="s">
        <v>79</v>
      </c>
      <c r="AW168" s="13" t="s">
        <v>33</v>
      </c>
      <c r="AX168" s="13" t="s">
        <v>72</v>
      </c>
      <c r="AY168" s="243" t="s">
        <v>170</v>
      </c>
    </row>
    <row r="169" s="14" customFormat="1">
      <c r="A169" s="14"/>
      <c r="B169" s="244"/>
      <c r="C169" s="245"/>
      <c r="D169" s="235" t="s">
        <v>181</v>
      </c>
      <c r="E169" s="246" t="s">
        <v>19</v>
      </c>
      <c r="F169" s="247" t="s">
        <v>1253</v>
      </c>
      <c r="G169" s="245"/>
      <c r="H169" s="248">
        <v>24.199999999999999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181</v>
      </c>
      <c r="AU169" s="254" t="s">
        <v>81</v>
      </c>
      <c r="AV169" s="14" t="s">
        <v>81</v>
      </c>
      <c r="AW169" s="14" t="s">
        <v>33</v>
      </c>
      <c r="AX169" s="14" t="s">
        <v>72</v>
      </c>
      <c r="AY169" s="254" t="s">
        <v>170</v>
      </c>
    </row>
    <row r="170" s="15" customFormat="1">
      <c r="A170" s="15"/>
      <c r="B170" s="255"/>
      <c r="C170" s="256"/>
      <c r="D170" s="235" t="s">
        <v>181</v>
      </c>
      <c r="E170" s="257" t="s">
        <v>19</v>
      </c>
      <c r="F170" s="258" t="s">
        <v>187</v>
      </c>
      <c r="G170" s="256"/>
      <c r="H170" s="259">
        <v>24.199999999999999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181</v>
      </c>
      <c r="AU170" s="265" t="s">
        <v>81</v>
      </c>
      <c r="AV170" s="15" t="s">
        <v>177</v>
      </c>
      <c r="AW170" s="15" t="s">
        <v>33</v>
      </c>
      <c r="AX170" s="15" t="s">
        <v>79</v>
      </c>
      <c r="AY170" s="265" t="s">
        <v>170</v>
      </c>
    </row>
    <row r="171" s="13" customFormat="1">
      <c r="A171" s="13"/>
      <c r="B171" s="233"/>
      <c r="C171" s="234"/>
      <c r="D171" s="235" t="s">
        <v>181</v>
      </c>
      <c r="E171" s="236" t="s">
        <v>19</v>
      </c>
      <c r="F171" s="237" t="s">
        <v>1162</v>
      </c>
      <c r="G171" s="234"/>
      <c r="H171" s="236" t="s">
        <v>19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181</v>
      </c>
      <c r="AU171" s="243" t="s">
        <v>81</v>
      </c>
      <c r="AV171" s="13" t="s">
        <v>79</v>
      </c>
      <c r="AW171" s="13" t="s">
        <v>33</v>
      </c>
      <c r="AX171" s="13" t="s">
        <v>72</v>
      </c>
      <c r="AY171" s="243" t="s">
        <v>170</v>
      </c>
    </row>
    <row r="172" s="12" customFormat="1" ht="22.8" customHeight="1">
      <c r="A172" s="12"/>
      <c r="B172" s="199"/>
      <c r="C172" s="200"/>
      <c r="D172" s="201" t="s">
        <v>71</v>
      </c>
      <c r="E172" s="213" t="s">
        <v>497</v>
      </c>
      <c r="F172" s="213" t="s">
        <v>991</v>
      </c>
      <c r="G172" s="200"/>
      <c r="H172" s="200"/>
      <c r="I172" s="203"/>
      <c r="J172" s="214">
        <f>BK172</f>
        <v>0</v>
      </c>
      <c r="K172" s="200"/>
      <c r="L172" s="205"/>
      <c r="M172" s="206"/>
      <c r="N172" s="207"/>
      <c r="O172" s="207"/>
      <c r="P172" s="208">
        <f>SUM(P173:P255)</f>
        <v>0</v>
      </c>
      <c r="Q172" s="207"/>
      <c r="R172" s="208">
        <f>SUM(R173:R255)</f>
        <v>0.1053249117</v>
      </c>
      <c r="S172" s="207"/>
      <c r="T172" s="209">
        <f>SUM(T173:T255)</f>
        <v>0.00097254000000000004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81</v>
      </c>
      <c r="AT172" s="211" t="s">
        <v>71</v>
      </c>
      <c r="AU172" s="211" t="s">
        <v>79</v>
      </c>
      <c r="AY172" s="210" t="s">
        <v>170</v>
      </c>
      <c r="BK172" s="212">
        <f>SUM(BK173:BK255)</f>
        <v>0</v>
      </c>
    </row>
    <row r="173" s="2" customFormat="1" ht="16.5" customHeight="1">
      <c r="A173" s="41"/>
      <c r="B173" s="42"/>
      <c r="C173" s="215" t="s">
        <v>8</v>
      </c>
      <c r="D173" s="215" t="s">
        <v>172</v>
      </c>
      <c r="E173" s="216" t="s">
        <v>993</v>
      </c>
      <c r="F173" s="217" t="s">
        <v>994</v>
      </c>
      <c r="G173" s="218" t="s">
        <v>233</v>
      </c>
      <c r="H173" s="219">
        <v>24.199999999999999</v>
      </c>
      <c r="I173" s="220"/>
      <c r="J173" s="221">
        <f>ROUND(I173*H173,2)</f>
        <v>0</v>
      </c>
      <c r="K173" s="217" t="s">
        <v>176</v>
      </c>
      <c r="L173" s="47"/>
      <c r="M173" s="222" t="s">
        <v>19</v>
      </c>
      <c r="N173" s="223" t="s">
        <v>43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3.0000000000000001E-05</v>
      </c>
      <c r="T173" s="225">
        <f>S173*H173</f>
        <v>0.00072599999999999997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188</v>
      </c>
      <c r="AT173" s="226" t="s">
        <v>172</v>
      </c>
      <c r="AU173" s="226" t="s">
        <v>81</v>
      </c>
      <c r="AY173" s="20" t="s">
        <v>170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79</v>
      </c>
      <c r="BK173" s="227">
        <f>ROUND(I173*H173,2)</f>
        <v>0</v>
      </c>
      <c r="BL173" s="20" t="s">
        <v>188</v>
      </c>
      <c r="BM173" s="226" t="s">
        <v>1292</v>
      </c>
    </row>
    <row r="174" s="2" customFormat="1">
      <c r="A174" s="41"/>
      <c r="B174" s="42"/>
      <c r="C174" s="43"/>
      <c r="D174" s="228" t="s">
        <v>179</v>
      </c>
      <c r="E174" s="43"/>
      <c r="F174" s="229" t="s">
        <v>996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179</v>
      </c>
      <c r="AU174" s="20" t="s">
        <v>81</v>
      </c>
    </row>
    <row r="175" s="13" customFormat="1">
      <c r="A175" s="13"/>
      <c r="B175" s="233"/>
      <c r="C175" s="234"/>
      <c r="D175" s="235" t="s">
        <v>181</v>
      </c>
      <c r="E175" s="236" t="s">
        <v>19</v>
      </c>
      <c r="F175" s="237" t="s">
        <v>1164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181</v>
      </c>
      <c r="AU175" s="243" t="s">
        <v>81</v>
      </c>
      <c r="AV175" s="13" t="s">
        <v>79</v>
      </c>
      <c r="AW175" s="13" t="s">
        <v>33</v>
      </c>
      <c r="AX175" s="13" t="s">
        <v>72</v>
      </c>
      <c r="AY175" s="243" t="s">
        <v>170</v>
      </c>
    </row>
    <row r="176" s="13" customFormat="1">
      <c r="A176" s="13"/>
      <c r="B176" s="233"/>
      <c r="C176" s="234"/>
      <c r="D176" s="235" t="s">
        <v>181</v>
      </c>
      <c r="E176" s="236" t="s">
        <v>19</v>
      </c>
      <c r="F176" s="237" t="s">
        <v>1216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181</v>
      </c>
      <c r="AU176" s="243" t="s">
        <v>81</v>
      </c>
      <c r="AV176" s="13" t="s">
        <v>79</v>
      </c>
      <c r="AW176" s="13" t="s">
        <v>33</v>
      </c>
      <c r="AX176" s="13" t="s">
        <v>72</v>
      </c>
      <c r="AY176" s="243" t="s">
        <v>170</v>
      </c>
    </row>
    <row r="177" s="13" customFormat="1">
      <c r="A177" s="13"/>
      <c r="B177" s="233"/>
      <c r="C177" s="234"/>
      <c r="D177" s="235" t="s">
        <v>181</v>
      </c>
      <c r="E177" s="236" t="s">
        <v>19</v>
      </c>
      <c r="F177" s="237" t="s">
        <v>998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181</v>
      </c>
      <c r="AU177" s="243" t="s">
        <v>81</v>
      </c>
      <c r="AV177" s="13" t="s">
        <v>79</v>
      </c>
      <c r="AW177" s="13" t="s">
        <v>33</v>
      </c>
      <c r="AX177" s="13" t="s">
        <v>72</v>
      </c>
      <c r="AY177" s="243" t="s">
        <v>170</v>
      </c>
    </row>
    <row r="178" s="14" customFormat="1">
      <c r="A178" s="14"/>
      <c r="B178" s="244"/>
      <c r="C178" s="245"/>
      <c r="D178" s="235" t="s">
        <v>181</v>
      </c>
      <c r="E178" s="246" t="s">
        <v>19</v>
      </c>
      <c r="F178" s="247" t="s">
        <v>1253</v>
      </c>
      <c r="G178" s="245"/>
      <c r="H178" s="248">
        <v>24.199999999999999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181</v>
      </c>
      <c r="AU178" s="254" t="s">
        <v>81</v>
      </c>
      <c r="AV178" s="14" t="s">
        <v>81</v>
      </c>
      <c r="AW178" s="14" t="s">
        <v>33</v>
      </c>
      <c r="AX178" s="14" t="s">
        <v>72</v>
      </c>
      <c r="AY178" s="254" t="s">
        <v>170</v>
      </c>
    </row>
    <row r="179" s="15" customFormat="1">
      <c r="A179" s="15"/>
      <c r="B179" s="255"/>
      <c r="C179" s="256"/>
      <c r="D179" s="235" t="s">
        <v>181</v>
      </c>
      <c r="E179" s="257" t="s">
        <v>19</v>
      </c>
      <c r="F179" s="258" t="s">
        <v>187</v>
      </c>
      <c r="G179" s="256"/>
      <c r="H179" s="259">
        <v>24.199999999999999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181</v>
      </c>
      <c r="AU179" s="265" t="s">
        <v>81</v>
      </c>
      <c r="AV179" s="15" t="s">
        <v>177</v>
      </c>
      <c r="AW179" s="15" t="s">
        <v>33</v>
      </c>
      <c r="AX179" s="15" t="s">
        <v>79</v>
      </c>
      <c r="AY179" s="265" t="s">
        <v>170</v>
      </c>
    </row>
    <row r="180" s="2" customFormat="1" ht="16.5" customHeight="1">
      <c r="A180" s="41"/>
      <c r="B180" s="42"/>
      <c r="C180" s="281" t="s">
        <v>268</v>
      </c>
      <c r="D180" s="281" t="s">
        <v>559</v>
      </c>
      <c r="E180" s="282" t="s">
        <v>1002</v>
      </c>
      <c r="F180" s="283" t="s">
        <v>1003</v>
      </c>
      <c r="G180" s="284" t="s">
        <v>233</v>
      </c>
      <c r="H180" s="285">
        <v>26.620000000000001</v>
      </c>
      <c r="I180" s="286"/>
      <c r="J180" s="287">
        <f>ROUND(I180*H180,2)</f>
        <v>0</v>
      </c>
      <c r="K180" s="283" t="s">
        <v>176</v>
      </c>
      <c r="L180" s="288"/>
      <c r="M180" s="289" t="s">
        <v>19</v>
      </c>
      <c r="N180" s="290" t="s">
        <v>43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428</v>
      </c>
      <c r="AT180" s="226" t="s">
        <v>559</v>
      </c>
      <c r="AU180" s="226" t="s">
        <v>81</v>
      </c>
      <c r="AY180" s="20" t="s">
        <v>170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79</v>
      </c>
      <c r="BK180" s="227">
        <f>ROUND(I180*H180,2)</f>
        <v>0</v>
      </c>
      <c r="BL180" s="20" t="s">
        <v>188</v>
      </c>
      <c r="BM180" s="226" t="s">
        <v>1293</v>
      </c>
    </row>
    <row r="181" s="13" customFormat="1">
      <c r="A181" s="13"/>
      <c r="B181" s="233"/>
      <c r="C181" s="234"/>
      <c r="D181" s="235" t="s">
        <v>181</v>
      </c>
      <c r="E181" s="236" t="s">
        <v>19</v>
      </c>
      <c r="F181" s="237" t="s">
        <v>1164</v>
      </c>
      <c r="G181" s="234"/>
      <c r="H181" s="236" t="s">
        <v>19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181</v>
      </c>
      <c r="AU181" s="243" t="s">
        <v>81</v>
      </c>
      <c r="AV181" s="13" t="s">
        <v>79</v>
      </c>
      <c r="AW181" s="13" t="s">
        <v>33</v>
      </c>
      <c r="AX181" s="13" t="s">
        <v>72</v>
      </c>
      <c r="AY181" s="243" t="s">
        <v>170</v>
      </c>
    </row>
    <row r="182" s="13" customFormat="1">
      <c r="A182" s="13"/>
      <c r="B182" s="233"/>
      <c r="C182" s="234"/>
      <c r="D182" s="235" t="s">
        <v>181</v>
      </c>
      <c r="E182" s="236" t="s">
        <v>19</v>
      </c>
      <c r="F182" s="237" t="s">
        <v>1216</v>
      </c>
      <c r="G182" s="234"/>
      <c r="H182" s="236" t="s">
        <v>19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181</v>
      </c>
      <c r="AU182" s="243" t="s">
        <v>81</v>
      </c>
      <c r="AV182" s="13" t="s">
        <v>79</v>
      </c>
      <c r="AW182" s="13" t="s">
        <v>33</v>
      </c>
      <c r="AX182" s="13" t="s">
        <v>72</v>
      </c>
      <c r="AY182" s="243" t="s">
        <v>170</v>
      </c>
    </row>
    <row r="183" s="13" customFormat="1">
      <c r="A183" s="13"/>
      <c r="B183" s="233"/>
      <c r="C183" s="234"/>
      <c r="D183" s="235" t="s">
        <v>181</v>
      </c>
      <c r="E183" s="236" t="s">
        <v>19</v>
      </c>
      <c r="F183" s="237" t="s">
        <v>998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181</v>
      </c>
      <c r="AU183" s="243" t="s">
        <v>81</v>
      </c>
      <c r="AV183" s="13" t="s">
        <v>79</v>
      </c>
      <c r="AW183" s="13" t="s">
        <v>33</v>
      </c>
      <c r="AX183" s="13" t="s">
        <v>72</v>
      </c>
      <c r="AY183" s="243" t="s">
        <v>170</v>
      </c>
    </row>
    <row r="184" s="14" customFormat="1">
      <c r="A184" s="14"/>
      <c r="B184" s="244"/>
      <c r="C184" s="245"/>
      <c r="D184" s="235" t="s">
        <v>181</v>
      </c>
      <c r="E184" s="246" t="s">
        <v>19</v>
      </c>
      <c r="F184" s="247" t="s">
        <v>1253</v>
      </c>
      <c r="G184" s="245"/>
      <c r="H184" s="248">
        <v>24.199999999999999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181</v>
      </c>
      <c r="AU184" s="254" t="s">
        <v>81</v>
      </c>
      <c r="AV184" s="14" t="s">
        <v>81</v>
      </c>
      <c r="AW184" s="14" t="s">
        <v>33</v>
      </c>
      <c r="AX184" s="14" t="s">
        <v>72</v>
      </c>
      <c r="AY184" s="254" t="s">
        <v>170</v>
      </c>
    </row>
    <row r="185" s="15" customFormat="1">
      <c r="A185" s="15"/>
      <c r="B185" s="255"/>
      <c r="C185" s="256"/>
      <c r="D185" s="235" t="s">
        <v>181</v>
      </c>
      <c r="E185" s="257" t="s">
        <v>19</v>
      </c>
      <c r="F185" s="258" t="s">
        <v>187</v>
      </c>
      <c r="G185" s="256"/>
      <c r="H185" s="259">
        <v>24.199999999999999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5" t="s">
        <v>181</v>
      </c>
      <c r="AU185" s="265" t="s">
        <v>81</v>
      </c>
      <c r="AV185" s="15" t="s">
        <v>177</v>
      </c>
      <c r="AW185" s="15" t="s">
        <v>33</v>
      </c>
      <c r="AX185" s="15" t="s">
        <v>79</v>
      </c>
      <c r="AY185" s="265" t="s">
        <v>170</v>
      </c>
    </row>
    <row r="186" s="14" customFormat="1">
      <c r="A186" s="14"/>
      <c r="B186" s="244"/>
      <c r="C186" s="245"/>
      <c r="D186" s="235" t="s">
        <v>181</v>
      </c>
      <c r="E186" s="245"/>
      <c r="F186" s="247" t="s">
        <v>1294</v>
      </c>
      <c r="G186" s="245"/>
      <c r="H186" s="248">
        <v>26.620000000000001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181</v>
      </c>
      <c r="AU186" s="254" t="s">
        <v>81</v>
      </c>
      <c r="AV186" s="14" t="s">
        <v>81</v>
      </c>
      <c r="AW186" s="14" t="s">
        <v>4</v>
      </c>
      <c r="AX186" s="14" t="s">
        <v>79</v>
      </c>
      <c r="AY186" s="254" t="s">
        <v>170</v>
      </c>
    </row>
    <row r="187" s="2" customFormat="1" ht="24.15" customHeight="1">
      <c r="A187" s="41"/>
      <c r="B187" s="42"/>
      <c r="C187" s="215" t="s">
        <v>276</v>
      </c>
      <c r="D187" s="215" t="s">
        <v>172</v>
      </c>
      <c r="E187" s="216" t="s">
        <v>1007</v>
      </c>
      <c r="F187" s="217" t="s">
        <v>1008</v>
      </c>
      <c r="G187" s="218" t="s">
        <v>233</v>
      </c>
      <c r="H187" s="219">
        <v>8.218</v>
      </c>
      <c r="I187" s="220"/>
      <c r="J187" s="221">
        <f>ROUND(I187*H187,2)</f>
        <v>0</v>
      </c>
      <c r="K187" s="217" t="s">
        <v>176</v>
      </c>
      <c r="L187" s="47"/>
      <c r="M187" s="222" t="s">
        <v>19</v>
      </c>
      <c r="N187" s="223" t="s">
        <v>43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3.0000000000000001E-05</v>
      </c>
      <c r="T187" s="225">
        <f>S187*H187</f>
        <v>0.00024654000000000001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188</v>
      </c>
      <c r="AT187" s="226" t="s">
        <v>172</v>
      </c>
      <c r="AU187" s="226" t="s">
        <v>81</v>
      </c>
      <c r="AY187" s="20" t="s">
        <v>170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188</v>
      </c>
      <c r="BM187" s="226" t="s">
        <v>1295</v>
      </c>
    </row>
    <row r="188" s="2" customFormat="1">
      <c r="A188" s="41"/>
      <c r="B188" s="42"/>
      <c r="C188" s="43"/>
      <c r="D188" s="228" t="s">
        <v>179</v>
      </c>
      <c r="E188" s="43"/>
      <c r="F188" s="229" t="s">
        <v>1010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179</v>
      </c>
      <c r="AU188" s="20" t="s">
        <v>81</v>
      </c>
    </row>
    <row r="189" s="13" customFormat="1">
      <c r="A189" s="13"/>
      <c r="B189" s="233"/>
      <c r="C189" s="234"/>
      <c r="D189" s="235" t="s">
        <v>181</v>
      </c>
      <c r="E189" s="236" t="s">
        <v>19</v>
      </c>
      <c r="F189" s="237" t="s">
        <v>1168</v>
      </c>
      <c r="G189" s="234"/>
      <c r="H189" s="236" t="s">
        <v>19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181</v>
      </c>
      <c r="AU189" s="243" t="s">
        <v>81</v>
      </c>
      <c r="AV189" s="13" t="s">
        <v>79</v>
      </c>
      <c r="AW189" s="13" t="s">
        <v>33</v>
      </c>
      <c r="AX189" s="13" t="s">
        <v>72</v>
      </c>
      <c r="AY189" s="243" t="s">
        <v>170</v>
      </c>
    </row>
    <row r="190" s="13" customFormat="1">
      <c r="A190" s="13"/>
      <c r="B190" s="233"/>
      <c r="C190" s="234"/>
      <c r="D190" s="235" t="s">
        <v>181</v>
      </c>
      <c r="E190" s="236" t="s">
        <v>19</v>
      </c>
      <c r="F190" s="237" t="s">
        <v>1216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181</v>
      </c>
      <c r="AU190" s="243" t="s">
        <v>81</v>
      </c>
      <c r="AV190" s="13" t="s">
        <v>79</v>
      </c>
      <c r="AW190" s="13" t="s">
        <v>33</v>
      </c>
      <c r="AX190" s="13" t="s">
        <v>72</v>
      </c>
      <c r="AY190" s="243" t="s">
        <v>170</v>
      </c>
    </row>
    <row r="191" s="13" customFormat="1">
      <c r="A191" s="13"/>
      <c r="B191" s="233"/>
      <c r="C191" s="234"/>
      <c r="D191" s="235" t="s">
        <v>181</v>
      </c>
      <c r="E191" s="236" t="s">
        <v>19</v>
      </c>
      <c r="F191" s="237" t="s">
        <v>1169</v>
      </c>
      <c r="G191" s="234"/>
      <c r="H191" s="236" t="s">
        <v>19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181</v>
      </c>
      <c r="AU191" s="243" t="s">
        <v>81</v>
      </c>
      <c r="AV191" s="13" t="s">
        <v>79</v>
      </c>
      <c r="AW191" s="13" t="s">
        <v>33</v>
      </c>
      <c r="AX191" s="13" t="s">
        <v>72</v>
      </c>
      <c r="AY191" s="243" t="s">
        <v>170</v>
      </c>
    </row>
    <row r="192" s="14" customFormat="1">
      <c r="A192" s="14"/>
      <c r="B192" s="244"/>
      <c r="C192" s="245"/>
      <c r="D192" s="235" t="s">
        <v>181</v>
      </c>
      <c r="E192" s="246" t="s">
        <v>19</v>
      </c>
      <c r="F192" s="247" t="s">
        <v>1296</v>
      </c>
      <c r="G192" s="245"/>
      <c r="H192" s="248">
        <v>2.0899999999999999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181</v>
      </c>
      <c r="AU192" s="254" t="s">
        <v>81</v>
      </c>
      <c r="AV192" s="14" t="s">
        <v>81</v>
      </c>
      <c r="AW192" s="14" t="s">
        <v>33</v>
      </c>
      <c r="AX192" s="14" t="s">
        <v>72</v>
      </c>
      <c r="AY192" s="254" t="s">
        <v>170</v>
      </c>
    </row>
    <row r="193" s="16" customFormat="1">
      <c r="A193" s="16"/>
      <c r="B193" s="266"/>
      <c r="C193" s="267"/>
      <c r="D193" s="235" t="s">
        <v>181</v>
      </c>
      <c r="E193" s="268" t="s">
        <v>19</v>
      </c>
      <c r="F193" s="269" t="s">
        <v>409</v>
      </c>
      <c r="G193" s="267"/>
      <c r="H193" s="270">
        <v>2.0899999999999999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76" t="s">
        <v>181</v>
      </c>
      <c r="AU193" s="276" t="s">
        <v>81</v>
      </c>
      <c r="AV193" s="16" t="s">
        <v>194</v>
      </c>
      <c r="AW193" s="16" t="s">
        <v>33</v>
      </c>
      <c r="AX193" s="16" t="s">
        <v>72</v>
      </c>
      <c r="AY193" s="276" t="s">
        <v>170</v>
      </c>
    </row>
    <row r="194" s="13" customFormat="1">
      <c r="A194" s="13"/>
      <c r="B194" s="233"/>
      <c r="C194" s="234"/>
      <c r="D194" s="235" t="s">
        <v>181</v>
      </c>
      <c r="E194" s="236" t="s">
        <v>19</v>
      </c>
      <c r="F194" s="237" t="s">
        <v>1171</v>
      </c>
      <c r="G194" s="234"/>
      <c r="H194" s="236" t="s">
        <v>19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181</v>
      </c>
      <c r="AU194" s="243" t="s">
        <v>81</v>
      </c>
      <c r="AV194" s="13" t="s">
        <v>79</v>
      </c>
      <c r="AW194" s="13" t="s">
        <v>33</v>
      </c>
      <c r="AX194" s="13" t="s">
        <v>72</v>
      </c>
      <c r="AY194" s="243" t="s">
        <v>170</v>
      </c>
    </row>
    <row r="195" s="13" customFormat="1">
      <c r="A195" s="13"/>
      <c r="B195" s="233"/>
      <c r="C195" s="234"/>
      <c r="D195" s="235" t="s">
        <v>181</v>
      </c>
      <c r="E195" s="236" t="s">
        <v>19</v>
      </c>
      <c r="F195" s="237" t="s">
        <v>1216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181</v>
      </c>
      <c r="AU195" s="243" t="s">
        <v>81</v>
      </c>
      <c r="AV195" s="13" t="s">
        <v>79</v>
      </c>
      <c r="AW195" s="13" t="s">
        <v>33</v>
      </c>
      <c r="AX195" s="13" t="s">
        <v>72</v>
      </c>
      <c r="AY195" s="243" t="s">
        <v>170</v>
      </c>
    </row>
    <row r="196" s="13" customFormat="1">
      <c r="A196" s="13"/>
      <c r="B196" s="233"/>
      <c r="C196" s="234"/>
      <c r="D196" s="235" t="s">
        <v>181</v>
      </c>
      <c r="E196" s="236" t="s">
        <v>19</v>
      </c>
      <c r="F196" s="237" t="s">
        <v>1172</v>
      </c>
      <c r="G196" s="234"/>
      <c r="H196" s="236" t="s">
        <v>19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181</v>
      </c>
      <c r="AU196" s="243" t="s">
        <v>81</v>
      </c>
      <c r="AV196" s="13" t="s">
        <v>79</v>
      </c>
      <c r="AW196" s="13" t="s">
        <v>33</v>
      </c>
      <c r="AX196" s="13" t="s">
        <v>72</v>
      </c>
      <c r="AY196" s="243" t="s">
        <v>170</v>
      </c>
    </row>
    <row r="197" s="14" customFormat="1">
      <c r="A197" s="14"/>
      <c r="B197" s="244"/>
      <c r="C197" s="245"/>
      <c r="D197" s="235" t="s">
        <v>181</v>
      </c>
      <c r="E197" s="246" t="s">
        <v>19</v>
      </c>
      <c r="F197" s="247" t="s">
        <v>1297</v>
      </c>
      <c r="G197" s="245"/>
      <c r="H197" s="248">
        <v>6.1280000000000001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181</v>
      </c>
      <c r="AU197" s="254" t="s">
        <v>81</v>
      </c>
      <c r="AV197" s="14" t="s">
        <v>81</v>
      </c>
      <c r="AW197" s="14" t="s">
        <v>33</v>
      </c>
      <c r="AX197" s="14" t="s">
        <v>72</v>
      </c>
      <c r="AY197" s="254" t="s">
        <v>170</v>
      </c>
    </row>
    <row r="198" s="16" customFormat="1">
      <c r="A198" s="16"/>
      <c r="B198" s="266"/>
      <c r="C198" s="267"/>
      <c r="D198" s="235" t="s">
        <v>181</v>
      </c>
      <c r="E198" s="268" t="s">
        <v>19</v>
      </c>
      <c r="F198" s="269" t="s">
        <v>409</v>
      </c>
      <c r="G198" s="267"/>
      <c r="H198" s="270">
        <v>6.1280000000000001</v>
      </c>
      <c r="I198" s="271"/>
      <c r="J198" s="267"/>
      <c r="K198" s="267"/>
      <c r="L198" s="272"/>
      <c r="M198" s="273"/>
      <c r="N198" s="274"/>
      <c r="O198" s="274"/>
      <c r="P198" s="274"/>
      <c r="Q198" s="274"/>
      <c r="R198" s="274"/>
      <c r="S198" s="274"/>
      <c r="T198" s="275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76" t="s">
        <v>181</v>
      </c>
      <c r="AU198" s="276" t="s">
        <v>81</v>
      </c>
      <c r="AV198" s="16" t="s">
        <v>194</v>
      </c>
      <c r="AW198" s="16" t="s">
        <v>33</v>
      </c>
      <c r="AX198" s="16" t="s">
        <v>72</v>
      </c>
      <c r="AY198" s="276" t="s">
        <v>170</v>
      </c>
    </row>
    <row r="199" s="15" customFormat="1">
      <c r="A199" s="15"/>
      <c r="B199" s="255"/>
      <c r="C199" s="256"/>
      <c r="D199" s="235" t="s">
        <v>181</v>
      </c>
      <c r="E199" s="257" t="s">
        <v>19</v>
      </c>
      <c r="F199" s="258" t="s">
        <v>187</v>
      </c>
      <c r="G199" s="256"/>
      <c r="H199" s="259">
        <v>8.218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5" t="s">
        <v>181</v>
      </c>
      <c r="AU199" s="265" t="s">
        <v>81</v>
      </c>
      <c r="AV199" s="15" t="s">
        <v>177</v>
      </c>
      <c r="AW199" s="15" t="s">
        <v>33</v>
      </c>
      <c r="AX199" s="15" t="s">
        <v>79</v>
      </c>
      <c r="AY199" s="265" t="s">
        <v>170</v>
      </c>
    </row>
    <row r="200" s="2" customFormat="1" ht="16.5" customHeight="1">
      <c r="A200" s="41"/>
      <c r="B200" s="42"/>
      <c r="C200" s="281" t="s">
        <v>285</v>
      </c>
      <c r="D200" s="281" t="s">
        <v>559</v>
      </c>
      <c r="E200" s="282" t="s">
        <v>1002</v>
      </c>
      <c r="F200" s="283" t="s">
        <v>1003</v>
      </c>
      <c r="G200" s="284" t="s">
        <v>233</v>
      </c>
      <c r="H200" s="285">
        <v>9.0399999999999991</v>
      </c>
      <c r="I200" s="286"/>
      <c r="J200" s="287">
        <f>ROUND(I200*H200,2)</f>
        <v>0</v>
      </c>
      <c r="K200" s="283" t="s">
        <v>176</v>
      </c>
      <c r="L200" s="288"/>
      <c r="M200" s="289" t="s">
        <v>19</v>
      </c>
      <c r="N200" s="290" t="s">
        <v>43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428</v>
      </c>
      <c r="AT200" s="226" t="s">
        <v>559</v>
      </c>
      <c r="AU200" s="226" t="s">
        <v>81</v>
      </c>
      <c r="AY200" s="20" t="s">
        <v>170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79</v>
      </c>
      <c r="BK200" s="227">
        <f>ROUND(I200*H200,2)</f>
        <v>0</v>
      </c>
      <c r="BL200" s="20" t="s">
        <v>188</v>
      </c>
      <c r="BM200" s="226" t="s">
        <v>1298</v>
      </c>
    </row>
    <row r="201" s="13" customFormat="1">
      <c r="A201" s="13"/>
      <c r="B201" s="233"/>
      <c r="C201" s="234"/>
      <c r="D201" s="235" t="s">
        <v>181</v>
      </c>
      <c r="E201" s="236" t="s">
        <v>19</v>
      </c>
      <c r="F201" s="237" t="s">
        <v>1168</v>
      </c>
      <c r="G201" s="234"/>
      <c r="H201" s="236" t="s">
        <v>19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181</v>
      </c>
      <c r="AU201" s="243" t="s">
        <v>81</v>
      </c>
      <c r="AV201" s="13" t="s">
        <v>79</v>
      </c>
      <c r="AW201" s="13" t="s">
        <v>33</v>
      </c>
      <c r="AX201" s="13" t="s">
        <v>72</v>
      </c>
      <c r="AY201" s="243" t="s">
        <v>170</v>
      </c>
    </row>
    <row r="202" s="13" customFormat="1">
      <c r="A202" s="13"/>
      <c r="B202" s="233"/>
      <c r="C202" s="234"/>
      <c r="D202" s="235" t="s">
        <v>181</v>
      </c>
      <c r="E202" s="236" t="s">
        <v>19</v>
      </c>
      <c r="F202" s="237" t="s">
        <v>1216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181</v>
      </c>
      <c r="AU202" s="243" t="s">
        <v>81</v>
      </c>
      <c r="AV202" s="13" t="s">
        <v>79</v>
      </c>
      <c r="AW202" s="13" t="s">
        <v>33</v>
      </c>
      <c r="AX202" s="13" t="s">
        <v>72</v>
      </c>
      <c r="AY202" s="243" t="s">
        <v>170</v>
      </c>
    </row>
    <row r="203" s="13" customFormat="1">
      <c r="A203" s="13"/>
      <c r="B203" s="233"/>
      <c r="C203" s="234"/>
      <c r="D203" s="235" t="s">
        <v>181</v>
      </c>
      <c r="E203" s="236" t="s">
        <v>19</v>
      </c>
      <c r="F203" s="237" t="s">
        <v>1169</v>
      </c>
      <c r="G203" s="234"/>
      <c r="H203" s="236" t="s">
        <v>19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181</v>
      </c>
      <c r="AU203" s="243" t="s">
        <v>81</v>
      </c>
      <c r="AV203" s="13" t="s">
        <v>79</v>
      </c>
      <c r="AW203" s="13" t="s">
        <v>33</v>
      </c>
      <c r="AX203" s="13" t="s">
        <v>72</v>
      </c>
      <c r="AY203" s="243" t="s">
        <v>170</v>
      </c>
    </row>
    <row r="204" s="14" customFormat="1">
      <c r="A204" s="14"/>
      <c r="B204" s="244"/>
      <c r="C204" s="245"/>
      <c r="D204" s="235" t="s">
        <v>181</v>
      </c>
      <c r="E204" s="246" t="s">
        <v>19</v>
      </c>
      <c r="F204" s="247" t="s">
        <v>1296</v>
      </c>
      <c r="G204" s="245"/>
      <c r="H204" s="248">
        <v>2.0899999999999999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181</v>
      </c>
      <c r="AU204" s="254" t="s">
        <v>81</v>
      </c>
      <c r="AV204" s="14" t="s">
        <v>81</v>
      </c>
      <c r="AW204" s="14" t="s">
        <v>33</v>
      </c>
      <c r="AX204" s="14" t="s">
        <v>72</v>
      </c>
      <c r="AY204" s="254" t="s">
        <v>170</v>
      </c>
    </row>
    <row r="205" s="16" customFormat="1">
      <c r="A205" s="16"/>
      <c r="B205" s="266"/>
      <c r="C205" s="267"/>
      <c r="D205" s="235" t="s">
        <v>181</v>
      </c>
      <c r="E205" s="268" t="s">
        <v>19</v>
      </c>
      <c r="F205" s="269" t="s">
        <v>409</v>
      </c>
      <c r="G205" s="267"/>
      <c r="H205" s="270">
        <v>2.0899999999999999</v>
      </c>
      <c r="I205" s="271"/>
      <c r="J205" s="267"/>
      <c r="K205" s="267"/>
      <c r="L205" s="272"/>
      <c r="M205" s="273"/>
      <c r="N205" s="274"/>
      <c r="O205" s="274"/>
      <c r="P205" s="274"/>
      <c r="Q205" s="274"/>
      <c r="R205" s="274"/>
      <c r="S205" s="274"/>
      <c r="T205" s="275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76" t="s">
        <v>181</v>
      </c>
      <c r="AU205" s="276" t="s">
        <v>81</v>
      </c>
      <c r="AV205" s="16" t="s">
        <v>194</v>
      </c>
      <c r="AW205" s="16" t="s">
        <v>33</v>
      </c>
      <c r="AX205" s="16" t="s">
        <v>72</v>
      </c>
      <c r="AY205" s="276" t="s">
        <v>170</v>
      </c>
    </row>
    <row r="206" s="13" customFormat="1">
      <c r="A206" s="13"/>
      <c r="B206" s="233"/>
      <c r="C206" s="234"/>
      <c r="D206" s="235" t="s">
        <v>181</v>
      </c>
      <c r="E206" s="236" t="s">
        <v>19</v>
      </c>
      <c r="F206" s="237" t="s">
        <v>1171</v>
      </c>
      <c r="G206" s="234"/>
      <c r="H206" s="236" t="s">
        <v>19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181</v>
      </c>
      <c r="AU206" s="243" t="s">
        <v>81</v>
      </c>
      <c r="AV206" s="13" t="s">
        <v>79</v>
      </c>
      <c r="AW206" s="13" t="s">
        <v>33</v>
      </c>
      <c r="AX206" s="13" t="s">
        <v>72</v>
      </c>
      <c r="AY206" s="243" t="s">
        <v>170</v>
      </c>
    </row>
    <row r="207" s="13" customFormat="1">
      <c r="A207" s="13"/>
      <c r="B207" s="233"/>
      <c r="C207" s="234"/>
      <c r="D207" s="235" t="s">
        <v>181</v>
      </c>
      <c r="E207" s="236" t="s">
        <v>19</v>
      </c>
      <c r="F207" s="237" t="s">
        <v>1216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181</v>
      </c>
      <c r="AU207" s="243" t="s">
        <v>81</v>
      </c>
      <c r="AV207" s="13" t="s">
        <v>79</v>
      </c>
      <c r="AW207" s="13" t="s">
        <v>33</v>
      </c>
      <c r="AX207" s="13" t="s">
        <v>72</v>
      </c>
      <c r="AY207" s="243" t="s">
        <v>170</v>
      </c>
    </row>
    <row r="208" s="13" customFormat="1">
      <c r="A208" s="13"/>
      <c r="B208" s="233"/>
      <c r="C208" s="234"/>
      <c r="D208" s="235" t="s">
        <v>181</v>
      </c>
      <c r="E208" s="236" t="s">
        <v>19</v>
      </c>
      <c r="F208" s="237" t="s">
        <v>1172</v>
      </c>
      <c r="G208" s="234"/>
      <c r="H208" s="236" t="s">
        <v>19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181</v>
      </c>
      <c r="AU208" s="243" t="s">
        <v>81</v>
      </c>
      <c r="AV208" s="13" t="s">
        <v>79</v>
      </c>
      <c r="AW208" s="13" t="s">
        <v>33</v>
      </c>
      <c r="AX208" s="13" t="s">
        <v>72</v>
      </c>
      <c r="AY208" s="243" t="s">
        <v>170</v>
      </c>
    </row>
    <row r="209" s="14" customFormat="1">
      <c r="A209" s="14"/>
      <c r="B209" s="244"/>
      <c r="C209" s="245"/>
      <c r="D209" s="235" t="s">
        <v>181</v>
      </c>
      <c r="E209" s="246" t="s">
        <v>19</v>
      </c>
      <c r="F209" s="247" t="s">
        <v>1297</v>
      </c>
      <c r="G209" s="245"/>
      <c r="H209" s="248">
        <v>6.1280000000000001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181</v>
      </c>
      <c r="AU209" s="254" t="s">
        <v>81</v>
      </c>
      <c r="AV209" s="14" t="s">
        <v>81</v>
      </c>
      <c r="AW209" s="14" t="s">
        <v>33</v>
      </c>
      <c r="AX209" s="14" t="s">
        <v>72</v>
      </c>
      <c r="AY209" s="254" t="s">
        <v>170</v>
      </c>
    </row>
    <row r="210" s="16" customFormat="1">
      <c r="A210" s="16"/>
      <c r="B210" s="266"/>
      <c r="C210" s="267"/>
      <c r="D210" s="235" t="s">
        <v>181</v>
      </c>
      <c r="E210" s="268" t="s">
        <v>19</v>
      </c>
      <c r="F210" s="269" t="s">
        <v>409</v>
      </c>
      <c r="G210" s="267"/>
      <c r="H210" s="270">
        <v>6.1280000000000001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76" t="s">
        <v>181</v>
      </c>
      <c r="AU210" s="276" t="s">
        <v>81</v>
      </c>
      <c r="AV210" s="16" t="s">
        <v>194</v>
      </c>
      <c r="AW210" s="16" t="s">
        <v>33</v>
      </c>
      <c r="AX210" s="16" t="s">
        <v>72</v>
      </c>
      <c r="AY210" s="276" t="s">
        <v>170</v>
      </c>
    </row>
    <row r="211" s="15" customFormat="1">
      <c r="A211" s="15"/>
      <c r="B211" s="255"/>
      <c r="C211" s="256"/>
      <c r="D211" s="235" t="s">
        <v>181</v>
      </c>
      <c r="E211" s="257" t="s">
        <v>19</v>
      </c>
      <c r="F211" s="258" t="s">
        <v>187</v>
      </c>
      <c r="G211" s="256"/>
      <c r="H211" s="259">
        <v>8.218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5" t="s">
        <v>181</v>
      </c>
      <c r="AU211" s="265" t="s">
        <v>81</v>
      </c>
      <c r="AV211" s="15" t="s">
        <v>177</v>
      </c>
      <c r="AW211" s="15" t="s">
        <v>33</v>
      </c>
      <c r="AX211" s="15" t="s">
        <v>79</v>
      </c>
      <c r="AY211" s="265" t="s">
        <v>170</v>
      </c>
    </row>
    <row r="212" s="14" customFormat="1">
      <c r="A212" s="14"/>
      <c r="B212" s="244"/>
      <c r="C212" s="245"/>
      <c r="D212" s="235" t="s">
        <v>181</v>
      </c>
      <c r="E212" s="245"/>
      <c r="F212" s="247" t="s">
        <v>1299</v>
      </c>
      <c r="G212" s="245"/>
      <c r="H212" s="248">
        <v>9.0399999999999991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181</v>
      </c>
      <c r="AU212" s="254" t="s">
        <v>81</v>
      </c>
      <c r="AV212" s="14" t="s">
        <v>81</v>
      </c>
      <c r="AW212" s="14" t="s">
        <v>4</v>
      </c>
      <c r="AX212" s="14" t="s">
        <v>79</v>
      </c>
      <c r="AY212" s="254" t="s">
        <v>170</v>
      </c>
    </row>
    <row r="213" s="2" customFormat="1" ht="16.5" customHeight="1">
      <c r="A213" s="41"/>
      <c r="B213" s="42"/>
      <c r="C213" s="215" t="s">
        <v>188</v>
      </c>
      <c r="D213" s="215" t="s">
        <v>172</v>
      </c>
      <c r="E213" s="216" t="s">
        <v>1027</v>
      </c>
      <c r="F213" s="217" t="s">
        <v>1028</v>
      </c>
      <c r="G213" s="218" t="s">
        <v>233</v>
      </c>
      <c r="H213" s="219">
        <v>226.83000000000001</v>
      </c>
      <c r="I213" s="220"/>
      <c r="J213" s="221">
        <f>ROUND(I213*H213,2)</f>
        <v>0</v>
      </c>
      <c r="K213" s="217" t="s">
        <v>176</v>
      </c>
      <c r="L213" s="47"/>
      <c r="M213" s="222" t="s">
        <v>19</v>
      </c>
      <c r="N213" s="223" t="s">
        <v>43</v>
      </c>
      <c r="O213" s="87"/>
      <c r="P213" s="224">
        <f>O213*H213</f>
        <v>0</v>
      </c>
      <c r="Q213" s="224">
        <v>0.000205</v>
      </c>
      <c r="R213" s="224">
        <f>Q213*H213</f>
        <v>0.046500150000000004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188</v>
      </c>
      <c r="AT213" s="226" t="s">
        <v>172</v>
      </c>
      <c r="AU213" s="226" t="s">
        <v>81</v>
      </c>
      <c r="AY213" s="20" t="s">
        <v>170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79</v>
      </c>
      <c r="BK213" s="227">
        <f>ROUND(I213*H213,2)</f>
        <v>0</v>
      </c>
      <c r="BL213" s="20" t="s">
        <v>188</v>
      </c>
      <c r="BM213" s="226" t="s">
        <v>1300</v>
      </c>
    </row>
    <row r="214" s="2" customFormat="1">
      <c r="A214" s="41"/>
      <c r="B214" s="42"/>
      <c r="C214" s="43"/>
      <c r="D214" s="228" t="s">
        <v>179</v>
      </c>
      <c r="E214" s="43"/>
      <c r="F214" s="229" t="s">
        <v>1030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179</v>
      </c>
      <c r="AU214" s="20" t="s">
        <v>81</v>
      </c>
    </row>
    <row r="215" s="13" customFormat="1">
      <c r="A215" s="13"/>
      <c r="B215" s="233"/>
      <c r="C215" s="234"/>
      <c r="D215" s="235" t="s">
        <v>181</v>
      </c>
      <c r="E215" s="236" t="s">
        <v>19</v>
      </c>
      <c r="F215" s="237" t="s">
        <v>1128</v>
      </c>
      <c r="G215" s="234"/>
      <c r="H215" s="236" t="s">
        <v>19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181</v>
      </c>
      <c r="AU215" s="243" t="s">
        <v>81</v>
      </c>
      <c r="AV215" s="13" t="s">
        <v>79</v>
      </c>
      <c r="AW215" s="13" t="s">
        <v>33</v>
      </c>
      <c r="AX215" s="13" t="s">
        <v>72</v>
      </c>
      <c r="AY215" s="243" t="s">
        <v>170</v>
      </c>
    </row>
    <row r="216" s="13" customFormat="1">
      <c r="A216" s="13"/>
      <c r="B216" s="233"/>
      <c r="C216" s="234"/>
      <c r="D216" s="235" t="s">
        <v>181</v>
      </c>
      <c r="E216" s="236" t="s">
        <v>19</v>
      </c>
      <c r="F216" s="237" t="s">
        <v>1216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181</v>
      </c>
      <c r="AU216" s="243" t="s">
        <v>81</v>
      </c>
      <c r="AV216" s="13" t="s">
        <v>79</v>
      </c>
      <c r="AW216" s="13" t="s">
        <v>33</v>
      </c>
      <c r="AX216" s="13" t="s">
        <v>72</v>
      </c>
      <c r="AY216" s="243" t="s">
        <v>170</v>
      </c>
    </row>
    <row r="217" s="13" customFormat="1">
      <c r="A217" s="13"/>
      <c r="B217" s="233"/>
      <c r="C217" s="234"/>
      <c r="D217" s="235" t="s">
        <v>181</v>
      </c>
      <c r="E217" s="236" t="s">
        <v>19</v>
      </c>
      <c r="F217" s="237" t="s">
        <v>1178</v>
      </c>
      <c r="G217" s="234"/>
      <c r="H217" s="236" t="s">
        <v>19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181</v>
      </c>
      <c r="AU217" s="243" t="s">
        <v>81</v>
      </c>
      <c r="AV217" s="13" t="s">
        <v>79</v>
      </c>
      <c r="AW217" s="13" t="s">
        <v>33</v>
      </c>
      <c r="AX217" s="13" t="s">
        <v>72</v>
      </c>
      <c r="AY217" s="243" t="s">
        <v>170</v>
      </c>
    </row>
    <row r="218" s="14" customFormat="1">
      <c r="A218" s="14"/>
      <c r="B218" s="244"/>
      <c r="C218" s="245"/>
      <c r="D218" s="235" t="s">
        <v>181</v>
      </c>
      <c r="E218" s="246" t="s">
        <v>19</v>
      </c>
      <c r="F218" s="247" t="s">
        <v>1282</v>
      </c>
      <c r="G218" s="245"/>
      <c r="H218" s="248">
        <v>192.94999999999999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181</v>
      </c>
      <c r="AU218" s="254" t="s">
        <v>81</v>
      </c>
      <c r="AV218" s="14" t="s">
        <v>81</v>
      </c>
      <c r="AW218" s="14" t="s">
        <v>33</v>
      </c>
      <c r="AX218" s="14" t="s">
        <v>72</v>
      </c>
      <c r="AY218" s="254" t="s">
        <v>170</v>
      </c>
    </row>
    <row r="219" s="13" customFormat="1">
      <c r="A219" s="13"/>
      <c r="B219" s="233"/>
      <c r="C219" s="234"/>
      <c r="D219" s="235" t="s">
        <v>181</v>
      </c>
      <c r="E219" s="236" t="s">
        <v>19</v>
      </c>
      <c r="F219" s="237" t="s">
        <v>1131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181</v>
      </c>
      <c r="AU219" s="243" t="s">
        <v>81</v>
      </c>
      <c r="AV219" s="13" t="s">
        <v>79</v>
      </c>
      <c r="AW219" s="13" t="s">
        <v>33</v>
      </c>
      <c r="AX219" s="13" t="s">
        <v>72</v>
      </c>
      <c r="AY219" s="243" t="s">
        <v>170</v>
      </c>
    </row>
    <row r="220" s="13" customFormat="1">
      <c r="A220" s="13"/>
      <c r="B220" s="233"/>
      <c r="C220" s="234"/>
      <c r="D220" s="235" t="s">
        <v>181</v>
      </c>
      <c r="E220" s="236" t="s">
        <v>19</v>
      </c>
      <c r="F220" s="237" t="s">
        <v>1216</v>
      </c>
      <c r="G220" s="234"/>
      <c r="H220" s="236" t="s">
        <v>19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181</v>
      </c>
      <c r="AU220" s="243" t="s">
        <v>81</v>
      </c>
      <c r="AV220" s="13" t="s">
        <v>79</v>
      </c>
      <c r="AW220" s="13" t="s">
        <v>33</v>
      </c>
      <c r="AX220" s="13" t="s">
        <v>72</v>
      </c>
      <c r="AY220" s="243" t="s">
        <v>170</v>
      </c>
    </row>
    <row r="221" s="13" customFormat="1">
      <c r="A221" s="13"/>
      <c r="B221" s="233"/>
      <c r="C221" s="234"/>
      <c r="D221" s="235" t="s">
        <v>181</v>
      </c>
      <c r="E221" s="236" t="s">
        <v>19</v>
      </c>
      <c r="F221" s="237" t="s">
        <v>1180</v>
      </c>
      <c r="G221" s="234"/>
      <c r="H221" s="236" t="s">
        <v>19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181</v>
      </c>
      <c r="AU221" s="243" t="s">
        <v>81</v>
      </c>
      <c r="AV221" s="13" t="s">
        <v>79</v>
      </c>
      <c r="AW221" s="13" t="s">
        <v>33</v>
      </c>
      <c r="AX221" s="13" t="s">
        <v>72</v>
      </c>
      <c r="AY221" s="243" t="s">
        <v>170</v>
      </c>
    </row>
    <row r="222" s="14" customFormat="1">
      <c r="A222" s="14"/>
      <c r="B222" s="244"/>
      <c r="C222" s="245"/>
      <c r="D222" s="235" t="s">
        <v>181</v>
      </c>
      <c r="E222" s="246" t="s">
        <v>19</v>
      </c>
      <c r="F222" s="247" t="s">
        <v>1275</v>
      </c>
      <c r="G222" s="245"/>
      <c r="H222" s="248">
        <v>33.880000000000003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181</v>
      </c>
      <c r="AU222" s="254" t="s">
        <v>81</v>
      </c>
      <c r="AV222" s="14" t="s">
        <v>81</v>
      </c>
      <c r="AW222" s="14" t="s">
        <v>33</v>
      </c>
      <c r="AX222" s="14" t="s">
        <v>72</v>
      </c>
      <c r="AY222" s="254" t="s">
        <v>170</v>
      </c>
    </row>
    <row r="223" s="15" customFormat="1">
      <c r="A223" s="15"/>
      <c r="B223" s="255"/>
      <c r="C223" s="256"/>
      <c r="D223" s="235" t="s">
        <v>181</v>
      </c>
      <c r="E223" s="257" t="s">
        <v>19</v>
      </c>
      <c r="F223" s="258" t="s">
        <v>187</v>
      </c>
      <c r="G223" s="256"/>
      <c r="H223" s="259">
        <v>226.82999999999998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181</v>
      </c>
      <c r="AU223" s="265" t="s">
        <v>81</v>
      </c>
      <c r="AV223" s="15" t="s">
        <v>177</v>
      </c>
      <c r="AW223" s="15" t="s">
        <v>33</v>
      </c>
      <c r="AX223" s="15" t="s">
        <v>79</v>
      </c>
      <c r="AY223" s="265" t="s">
        <v>170</v>
      </c>
    </row>
    <row r="224" s="2" customFormat="1" ht="24.15" customHeight="1">
      <c r="A224" s="41"/>
      <c r="B224" s="42"/>
      <c r="C224" s="215" t="s">
        <v>214</v>
      </c>
      <c r="D224" s="215" t="s">
        <v>172</v>
      </c>
      <c r="E224" s="216" t="s">
        <v>1039</v>
      </c>
      <c r="F224" s="217" t="s">
        <v>1040</v>
      </c>
      <c r="G224" s="218" t="s">
        <v>233</v>
      </c>
      <c r="H224" s="219">
        <v>2.0899999999999999</v>
      </c>
      <c r="I224" s="220"/>
      <c r="J224" s="221">
        <f>ROUND(I224*H224,2)</f>
        <v>0</v>
      </c>
      <c r="K224" s="217" t="s">
        <v>176</v>
      </c>
      <c r="L224" s="47"/>
      <c r="M224" s="222" t="s">
        <v>19</v>
      </c>
      <c r="N224" s="223" t="s">
        <v>43</v>
      </c>
      <c r="O224" s="87"/>
      <c r="P224" s="224">
        <f>O224*H224</f>
        <v>0</v>
      </c>
      <c r="Q224" s="224">
        <v>8.0499999999999992E-06</v>
      </c>
      <c r="R224" s="224">
        <f>Q224*H224</f>
        <v>1.6824499999999998E-05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188</v>
      </c>
      <c r="AT224" s="226" t="s">
        <v>172</v>
      </c>
      <c r="AU224" s="226" t="s">
        <v>81</v>
      </c>
      <c r="AY224" s="20" t="s">
        <v>170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79</v>
      </c>
      <c r="BK224" s="227">
        <f>ROUND(I224*H224,2)</f>
        <v>0</v>
      </c>
      <c r="BL224" s="20" t="s">
        <v>188</v>
      </c>
      <c r="BM224" s="226" t="s">
        <v>1301</v>
      </c>
    </row>
    <row r="225" s="2" customFormat="1">
      <c r="A225" s="41"/>
      <c r="B225" s="42"/>
      <c r="C225" s="43"/>
      <c r="D225" s="228" t="s">
        <v>179</v>
      </c>
      <c r="E225" s="43"/>
      <c r="F225" s="229" t="s">
        <v>1042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179</v>
      </c>
      <c r="AU225" s="20" t="s">
        <v>81</v>
      </c>
    </row>
    <row r="226" s="13" customFormat="1">
      <c r="A226" s="13"/>
      <c r="B226" s="233"/>
      <c r="C226" s="234"/>
      <c r="D226" s="235" t="s">
        <v>181</v>
      </c>
      <c r="E226" s="236" t="s">
        <v>19</v>
      </c>
      <c r="F226" s="237" t="s">
        <v>1168</v>
      </c>
      <c r="G226" s="234"/>
      <c r="H226" s="236" t="s">
        <v>19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181</v>
      </c>
      <c r="AU226" s="243" t="s">
        <v>81</v>
      </c>
      <c r="AV226" s="13" t="s">
        <v>79</v>
      </c>
      <c r="AW226" s="13" t="s">
        <v>33</v>
      </c>
      <c r="AX226" s="13" t="s">
        <v>72</v>
      </c>
      <c r="AY226" s="243" t="s">
        <v>170</v>
      </c>
    </row>
    <row r="227" s="13" customFormat="1">
      <c r="A227" s="13"/>
      <c r="B227" s="233"/>
      <c r="C227" s="234"/>
      <c r="D227" s="235" t="s">
        <v>181</v>
      </c>
      <c r="E227" s="236" t="s">
        <v>19</v>
      </c>
      <c r="F227" s="237" t="s">
        <v>1216</v>
      </c>
      <c r="G227" s="234"/>
      <c r="H227" s="236" t="s">
        <v>19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181</v>
      </c>
      <c r="AU227" s="243" t="s">
        <v>81</v>
      </c>
      <c r="AV227" s="13" t="s">
        <v>79</v>
      </c>
      <c r="AW227" s="13" t="s">
        <v>33</v>
      </c>
      <c r="AX227" s="13" t="s">
        <v>72</v>
      </c>
      <c r="AY227" s="243" t="s">
        <v>170</v>
      </c>
    </row>
    <row r="228" s="13" customFormat="1">
      <c r="A228" s="13"/>
      <c r="B228" s="233"/>
      <c r="C228" s="234"/>
      <c r="D228" s="235" t="s">
        <v>181</v>
      </c>
      <c r="E228" s="236" t="s">
        <v>19</v>
      </c>
      <c r="F228" s="237" t="s">
        <v>1169</v>
      </c>
      <c r="G228" s="234"/>
      <c r="H228" s="236" t="s">
        <v>19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181</v>
      </c>
      <c r="AU228" s="243" t="s">
        <v>81</v>
      </c>
      <c r="AV228" s="13" t="s">
        <v>79</v>
      </c>
      <c r="AW228" s="13" t="s">
        <v>33</v>
      </c>
      <c r="AX228" s="13" t="s">
        <v>72</v>
      </c>
      <c r="AY228" s="243" t="s">
        <v>170</v>
      </c>
    </row>
    <row r="229" s="14" customFormat="1">
      <c r="A229" s="14"/>
      <c r="B229" s="244"/>
      <c r="C229" s="245"/>
      <c r="D229" s="235" t="s">
        <v>181</v>
      </c>
      <c r="E229" s="246" t="s">
        <v>19</v>
      </c>
      <c r="F229" s="247" t="s">
        <v>1296</v>
      </c>
      <c r="G229" s="245"/>
      <c r="H229" s="248">
        <v>2.0899999999999999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181</v>
      </c>
      <c r="AU229" s="254" t="s">
        <v>81</v>
      </c>
      <c r="AV229" s="14" t="s">
        <v>81</v>
      </c>
      <c r="AW229" s="14" t="s">
        <v>33</v>
      </c>
      <c r="AX229" s="14" t="s">
        <v>72</v>
      </c>
      <c r="AY229" s="254" t="s">
        <v>170</v>
      </c>
    </row>
    <row r="230" s="15" customFormat="1">
      <c r="A230" s="15"/>
      <c r="B230" s="255"/>
      <c r="C230" s="256"/>
      <c r="D230" s="235" t="s">
        <v>181</v>
      </c>
      <c r="E230" s="257" t="s">
        <v>19</v>
      </c>
      <c r="F230" s="258" t="s">
        <v>187</v>
      </c>
      <c r="G230" s="256"/>
      <c r="H230" s="259">
        <v>2.0899999999999999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5" t="s">
        <v>181</v>
      </c>
      <c r="AU230" s="265" t="s">
        <v>81</v>
      </c>
      <c r="AV230" s="15" t="s">
        <v>177</v>
      </c>
      <c r="AW230" s="15" t="s">
        <v>33</v>
      </c>
      <c r="AX230" s="15" t="s">
        <v>79</v>
      </c>
      <c r="AY230" s="265" t="s">
        <v>170</v>
      </c>
    </row>
    <row r="231" s="2" customFormat="1" ht="16.5" customHeight="1">
      <c r="A231" s="41"/>
      <c r="B231" s="42"/>
      <c r="C231" s="215" t="s">
        <v>310</v>
      </c>
      <c r="D231" s="215" t="s">
        <v>172</v>
      </c>
      <c r="E231" s="216" t="s">
        <v>1044</v>
      </c>
      <c r="F231" s="217" t="s">
        <v>1045</v>
      </c>
      <c r="G231" s="218" t="s">
        <v>233</v>
      </c>
      <c r="H231" s="219">
        <v>6.1280000000000001</v>
      </c>
      <c r="I231" s="220"/>
      <c r="J231" s="221">
        <f>ROUND(I231*H231,2)</f>
        <v>0</v>
      </c>
      <c r="K231" s="217" t="s">
        <v>176</v>
      </c>
      <c r="L231" s="47"/>
      <c r="M231" s="222" t="s">
        <v>19</v>
      </c>
      <c r="N231" s="223" t="s">
        <v>43</v>
      </c>
      <c r="O231" s="87"/>
      <c r="P231" s="224">
        <f>O231*H231</f>
        <v>0</v>
      </c>
      <c r="Q231" s="224">
        <v>7.1500000000000002E-06</v>
      </c>
      <c r="R231" s="224">
        <f>Q231*H231</f>
        <v>4.38152E-05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188</v>
      </c>
      <c r="AT231" s="226" t="s">
        <v>172</v>
      </c>
      <c r="AU231" s="226" t="s">
        <v>81</v>
      </c>
      <c r="AY231" s="20" t="s">
        <v>170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79</v>
      </c>
      <c r="BK231" s="227">
        <f>ROUND(I231*H231,2)</f>
        <v>0</v>
      </c>
      <c r="BL231" s="20" t="s">
        <v>188</v>
      </c>
      <c r="BM231" s="226" t="s">
        <v>1302</v>
      </c>
    </row>
    <row r="232" s="2" customFormat="1">
      <c r="A232" s="41"/>
      <c r="B232" s="42"/>
      <c r="C232" s="43"/>
      <c r="D232" s="228" t="s">
        <v>179</v>
      </c>
      <c r="E232" s="43"/>
      <c r="F232" s="229" t="s">
        <v>1047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179</v>
      </c>
      <c r="AU232" s="20" t="s">
        <v>81</v>
      </c>
    </row>
    <row r="233" s="13" customFormat="1">
      <c r="A233" s="13"/>
      <c r="B233" s="233"/>
      <c r="C233" s="234"/>
      <c r="D233" s="235" t="s">
        <v>181</v>
      </c>
      <c r="E233" s="236" t="s">
        <v>19</v>
      </c>
      <c r="F233" s="237" t="s">
        <v>1171</v>
      </c>
      <c r="G233" s="234"/>
      <c r="H233" s="236" t="s">
        <v>19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181</v>
      </c>
      <c r="AU233" s="243" t="s">
        <v>81</v>
      </c>
      <c r="AV233" s="13" t="s">
        <v>79</v>
      </c>
      <c r="AW233" s="13" t="s">
        <v>33</v>
      </c>
      <c r="AX233" s="13" t="s">
        <v>72</v>
      </c>
      <c r="AY233" s="243" t="s">
        <v>170</v>
      </c>
    </row>
    <row r="234" s="13" customFormat="1">
      <c r="A234" s="13"/>
      <c r="B234" s="233"/>
      <c r="C234" s="234"/>
      <c r="D234" s="235" t="s">
        <v>181</v>
      </c>
      <c r="E234" s="236" t="s">
        <v>19</v>
      </c>
      <c r="F234" s="237" t="s">
        <v>1216</v>
      </c>
      <c r="G234" s="234"/>
      <c r="H234" s="236" t="s">
        <v>19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181</v>
      </c>
      <c r="AU234" s="243" t="s">
        <v>81</v>
      </c>
      <c r="AV234" s="13" t="s">
        <v>79</v>
      </c>
      <c r="AW234" s="13" t="s">
        <v>33</v>
      </c>
      <c r="AX234" s="13" t="s">
        <v>72</v>
      </c>
      <c r="AY234" s="243" t="s">
        <v>170</v>
      </c>
    </row>
    <row r="235" s="13" customFormat="1">
      <c r="A235" s="13"/>
      <c r="B235" s="233"/>
      <c r="C235" s="234"/>
      <c r="D235" s="235" t="s">
        <v>181</v>
      </c>
      <c r="E235" s="236" t="s">
        <v>19</v>
      </c>
      <c r="F235" s="237" t="s">
        <v>1172</v>
      </c>
      <c r="G235" s="234"/>
      <c r="H235" s="236" t="s">
        <v>19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181</v>
      </c>
      <c r="AU235" s="243" t="s">
        <v>81</v>
      </c>
      <c r="AV235" s="13" t="s">
        <v>79</v>
      </c>
      <c r="AW235" s="13" t="s">
        <v>33</v>
      </c>
      <c r="AX235" s="13" t="s">
        <v>72</v>
      </c>
      <c r="AY235" s="243" t="s">
        <v>170</v>
      </c>
    </row>
    <row r="236" s="14" customFormat="1">
      <c r="A236" s="14"/>
      <c r="B236" s="244"/>
      <c r="C236" s="245"/>
      <c r="D236" s="235" t="s">
        <v>181</v>
      </c>
      <c r="E236" s="246" t="s">
        <v>19</v>
      </c>
      <c r="F236" s="247" t="s">
        <v>1297</v>
      </c>
      <c r="G236" s="245"/>
      <c r="H236" s="248">
        <v>6.1280000000000001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181</v>
      </c>
      <c r="AU236" s="254" t="s">
        <v>81</v>
      </c>
      <c r="AV236" s="14" t="s">
        <v>81</v>
      </c>
      <c r="AW236" s="14" t="s">
        <v>33</v>
      </c>
      <c r="AX236" s="14" t="s">
        <v>72</v>
      </c>
      <c r="AY236" s="254" t="s">
        <v>170</v>
      </c>
    </row>
    <row r="237" s="15" customFormat="1">
      <c r="A237" s="15"/>
      <c r="B237" s="255"/>
      <c r="C237" s="256"/>
      <c r="D237" s="235" t="s">
        <v>181</v>
      </c>
      <c r="E237" s="257" t="s">
        <v>19</v>
      </c>
      <c r="F237" s="258" t="s">
        <v>187</v>
      </c>
      <c r="G237" s="256"/>
      <c r="H237" s="259">
        <v>6.1280000000000001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181</v>
      </c>
      <c r="AU237" s="265" t="s">
        <v>81</v>
      </c>
      <c r="AV237" s="15" t="s">
        <v>177</v>
      </c>
      <c r="AW237" s="15" t="s">
        <v>33</v>
      </c>
      <c r="AX237" s="15" t="s">
        <v>79</v>
      </c>
      <c r="AY237" s="265" t="s">
        <v>170</v>
      </c>
    </row>
    <row r="238" s="2" customFormat="1" ht="16.5" customHeight="1">
      <c r="A238" s="41"/>
      <c r="B238" s="42"/>
      <c r="C238" s="215" t="s">
        <v>315</v>
      </c>
      <c r="D238" s="215" t="s">
        <v>172</v>
      </c>
      <c r="E238" s="216" t="s">
        <v>1049</v>
      </c>
      <c r="F238" s="217" t="s">
        <v>1050</v>
      </c>
      <c r="G238" s="218" t="s">
        <v>233</v>
      </c>
      <c r="H238" s="219">
        <v>24.199999999999999</v>
      </c>
      <c r="I238" s="220"/>
      <c r="J238" s="221">
        <f>ROUND(I238*H238,2)</f>
        <v>0</v>
      </c>
      <c r="K238" s="217" t="s">
        <v>176</v>
      </c>
      <c r="L238" s="47"/>
      <c r="M238" s="222" t="s">
        <v>19</v>
      </c>
      <c r="N238" s="223" t="s">
        <v>43</v>
      </c>
      <c r="O238" s="87"/>
      <c r="P238" s="224">
        <f>O238*H238</f>
        <v>0</v>
      </c>
      <c r="Q238" s="224">
        <v>6.2500000000000003E-06</v>
      </c>
      <c r="R238" s="224">
        <f>Q238*H238</f>
        <v>0.00015124999999999999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188</v>
      </c>
      <c r="AT238" s="226" t="s">
        <v>172</v>
      </c>
      <c r="AU238" s="226" t="s">
        <v>81</v>
      </c>
      <c r="AY238" s="20" t="s">
        <v>170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79</v>
      </c>
      <c r="BK238" s="227">
        <f>ROUND(I238*H238,2)</f>
        <v>0</v>
      </c>
      <c r="BL238" s="20" t="s">
        <v>188</v>
      </c>
      <c r="BM238" s="226" t="s">
        <v>1303</v>
      </c>
    </row>
    <row r="239" s="2" customFormat="1">
      <c r="A239" s="41"/>
      <c r="B239" s="42"/>
      <c r="C239" s="43"/>
      <c r="D239" s="228" t="s">
        <v>179</v>
      </c>
      <c r="E239" s="43"/>
      <c r="F239" s="229" t="s">
        <v>1052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179</v>
      </c>
      <c r="AU239" s="20" t="s">
        <v>81</v>
      </c>
    </row>
    <row r="240" s="13" customFormat="1">
      <c r="A240" s="13"/>
      <c r="B240" s="233"/>
      <c r="C240" s="234"/>
      <c r="D240" s="235" t="s">
        <v>181</v>
      </c>
      <c r="E240" s="236" t="s">
        <v>19</v>
      </c>
      <c r="F240" s="237" t="s">
        <v>1164</v>
      </c>
      <c r="G240" s="234"/>
      <c r="H240" s="236" t="s">
        <v>19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181</v>
      </c>
      <c r="AU240" s="243" t="s">
        <v>81</v>
      </c>
      <c r="AV240" s="13" t="s">
        <v>79</v>
      </c>
      <c r="AW240" s="13" t="s">
        <v>33</v>
      </c>
      <c r="AX240" s="13" t="s">
        <v>72</v>
      </c>
      <c r="AY240" s="243" t="s">
        <v>170</v>
      </c>
    </row>
    <row r="241" s="13" customFormat="1">
      <c r="A241" s="13"/>
      <c r="B241" s="233"/>
      <c r="C241" s="234"/>
      <c r="D241" s="235" t="s">
        <v>181</v>
      </c>
      <c r="E241" s="236" t="s">
        <v>19</v>
      </c>
      <c r="F241" s="237" t="s">
        <v>1216</v>
      </c>
      <c r="G241" s="234"/>
      <c r="H241" s="236" t="s">
        <v>19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181</v>
      </c>
      <c r="AU241" s="243" t="s">
        <v>81</v>
      </c>
      <c r="AV241" s="13" t="s">
        <v>79</v>
      </c>
      <c r="AW241" s="13" t="s">
        <v>33</v>
      </c>
      <c r="AX241" s="13" t="s">
        <v>72</v>
      </c>
      <c r="AY241" s="243" t="s">
        <v>170</v>
      </c>
    </row>
    <row r="242" s="13" customFormat="1">
      <c r="A242" s="13"/>
      <c r="B242" s="233"/>
      <c r="C242" s="234"/>
      <c r="D242" s="235" t="s">
        <v>181</v>
      </c>
      <c r="E242" s="236" t="s">
        <v>19</v>
      </c>
      <c r="F242" s="237" t="s">
        <v>998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181</v>
      </c>
      <c r="AU242" s="243" t="s">
        <v>81</v>
      </c>
      <c r="AV242" s="13" t="s">
        <v>79</v>
      </c>
      <c r="AW242" s="13" t="s">
        <v>33</v>
      </c>
      <c r="AX242" s="13" t="s">
        <v>72</v>
      </c>
      <c r="AY242" s="243" t="s">
        <v>170</v>
      </c>
    </row>
    <row r="243" s="14" customFormat="1">
      <c r="A243" s="14"/>
      <c r="B243" s="244"/>
      <c r="C243" s="245"/>
      <c r="D243" s="235" t="s">
        <v>181</v>
      </c>
      <c r="E243" s="246" t="s">
        <v>19</v>
      </c>
      <c r="F243" s="247" t="s">
        <v>1253</v>
      </c>
      <c r="G243" s="245"/>
      <c r="H243" s="248">
        <v>24.199999999999999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181</v>
      </c>
      <c r="AU243" s="254" t="s">
        <v>81</v>
      </c>
      <c r="AV243" s="14" t="s">
        <v>81</v>
      </c>
      <c r="AW243" s="14" t="s">
        <v>33</v>
      </c>
      <c r="AX243" s="14" t="s">
        <v>72</v>
      </c>
      <c r="AY243" s="254" t="s">
        <v>170</v>
      </c>
    </row>
    <row r="244" s="15" customFormat="1">
      <c r="A244" s="15"/>
      <c r="B244" s="255"/>
      <c r="C244" s="256"/>
      <c r="D244" s="235" t="s">
        <v>181</v>
      </c>
      <c r="E244" s="257" t="s">
        <v>19</v>
      </c>
      <c r="F244" s="258" t="s">
        <v>187</v>
      </c>
      <c r="G244" s="256"/>
      <c r="H244" s="259">
        <v>24.199999999999999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5" t="s">
        <v>181</v>
      </c>
      <c r="AU244" s="265" t="s">
        <v>81</v>
      </c>
      <c r="AV244" s="15" t="s">
        <v>177</v>
      </c>
      <c r="AW244" s="15" t="s">
        <v>33</v>
      </c>
      <c r="AX244" s="15" t="s">
        <v>79</v>
      </c>
      <c r="AY244" s="265" t="s">
        <v>170</v>
      </c>
    </row>
    <row r="245" s="2" customFormat="1" ht="24.15" customHeight="1">
      <c r="A245" s="41"/>
      <c r="B245" s="42"/>
      <c r="C245" s="215" t="s">
        <v>320</v>
      </c>
      <c r="D245" s="215" t="s">
        <v>172</v>
      </c>
      <c r="E245" s="216" t="s">
        <v>1054</v>
      </c>
      <c r="F245" s="217" t="s">
        <v>1055</v>
      </c>
      <c r="G245" s="218" t="s">
        <v>233</v>
      </c>
      <c r="H245" s="219">
        <v>226.83000000000001</v>
      </c>
      <c r="I245" s="220"/>
      <c r="J245" s="221">
        <f>ROUND(I245*H245,2)</f>
        <v>0</v>
      </c>
      <c r="K245" s="217" t="s">
        <v>176</v>
      </c>
      <c r="L245" s="47"/>
      <c r="M245" s="222" t="s">
        <v>19</v>
      </c>
      <c r="N245" s="223" t="s">
        <v>43</v>
      </c>
      <c r="O245" s="87"/>
      <c r="P245" s="224">
        <f>O245*H245</f>
        <v>0</v>
      </c>
      <c r="Q245" s="224">
        <v>0.00025839999999999999</v>
      </c>
      <c r="R245" s="224">
        <f>Q245*H245</f>
        <v>0.058612872000000003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188</v>
      </c>
      <c r="AT245" s="226" t="s">
        <v>172</v>
      </c>
      <c r="AU245" s="226" t="s">
        <v>81</v>
      </c>
      <c r="AY245" s="20" t="s">
        <v>170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79</v>
      </c>
      <c r="BK245" s="227">
        <f>ROUND(I245*H245,2)</f>
        <v>0</v>
      </c>
      <c r="BL245" s="20" t="s">
        <v>188</v>
      </c>
      <c r="BM245" s="226" t="s">
        <v>1304</v>
      </c>
    </row>
    <row r="246" s="2" customFormat="1">
      <c r="A246" s="41"/>
      <c r="B246" s="42"/>
      <c r="C246" s="43"/>
      <c r="D246" s="228" t="s">
        <v>179</v>
      </c>
      <c r="E246" s="43"/>
      <c r="F246" s="229" t="s">
        <v>1057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179</v>
      </c>
      <c r="AU246" s="20" t="s">
        <v>81</v>
      </c>
    </row>
    <row r="247" s="13" customFormat="1">
      <c r="A247" s="13"/>
      <c r="B247" s="233"/>
      <c r="C247" s="234"/>
      <c r="D247" s="235" t="s">
        <v>181</v>
      </c>
      <c r="E247" s="236" t="s">
        <v>19</v>
      </c>
      <c r="F247" s="237" t="s">
        <v>1128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181</v>
      </c>
      <c r="AU247" s="243" t="s">
        <v>81</v>
      </c>
      <c r="AV247" s="13" t="s">
        <v>79</v>
      </c>
      <c r="AW247" s="13" t="s">
        <v>33</v>
      </c>
      <c r="AX247" s="13" t="s">
        <v>72</v>
      </c>
      <c r="AY247" s="243" t="s">
        <v>170</v>
      </c>
    </row>
    <row r="248" s="13" customFormat="1">
      <c r="A248" s="13"/>
      <c r="B248" s="233"/>
      <c r="C248" s="234"/>
      <c r="D248" s="235" t="s">
        <v>181</v>
      </c>
      <c r="E248" s="236" t="s">
        <v>19</v>
      </c>
      <c r="F248" s="237" t="s">
        <v>1216</v>
      </c>
      <c r="G248" s="234"/>
      <c r="H248" s="236" t="s">
        <v>19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181</v>
      </c>
      <c r="AU248" s="243" t="s">
        <v>81</v>
      </c>
      <c r="AV248" s="13" t="s">
        <v>79</v>
      </c>
      <c r="AW248" s="13" t="s">
        <v>33</v>
      </c>
      <c r="AX248" s="13" t="s">
        <v>72</v>
      </c>
      <c r="AY248" s="243" t="s">
        <v>170</v>
      </c>
    </row>
    <row r="249" s="13" customFormat="1">
      <c r="A249" s="13"/>
      <c r="B249" s="233"/>
      <c r="C249" s="234"/>
      <c r="D249" s="235" t="s">
        <v>181</v>
      </c>
      <c r="E249" s="236" t="s">
        <v>19</v>
      </c>
      <c r="F249" s="237" t="s">
        <v>1178</v>
      </c>
      <c r="G249" s="234"/>
      <c r="H249" s="236" t="s">
        <v>19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181</v>
      </c>
      <c r="AU249" s="243" t="s">
        <v>81</v>
      </c>
      <c r="AV249" s="13" t="s">
        <v>79</v>
      </c>
      <c r="AW249" s="13" t="s">
        <v>33</v>
      </c>
      <c r="AX249" s="13" t="s">
        <v>72</v>
      </c>
      <c r="AY249" s="243" t="s">
        <v>170</v>
      </c>
    </row>
    <row r="250" s="14" customFormat="1">
      <c r="A250" s="14"/>
      <c r="B250" s="244"/>
      <c r="C250" s="245"/>
      <c r="D250" s="235" t="s">
        <v>181</v>
      </c>
      <c r="E250" s="246" t="s">
        <v>19</v>
      </c>
      <c r="F250" s="247" t="s">
        <v>1282</v>
      </c>
      <c r="G250" s="245"/>
      <c r="H250" s="248">
        <v>192.94999999999999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181</v>
      </c>
      <c r="AU250" s="254" t="s">
        <v>81</v>
      </c>
      <c r="AV250" s="14" t="s">
        <v>81</v>
      </c>
      <c r="AW250" s="14" t="s">
        <v>33</v>
      </c>
      <c r="AX250" s="14" t="s">
        <v>72</v>
      </c>
      <c r="AY250" s="254" t="s">
        <v>170</v>
      </c>
    </row>
    <row r="251" s="13" customFormat="1">
      <c r="A251" s="13"/>
      <c r="B251" s="233"/>
      <c r="C251" s="234"/>
      <c r="D251" s="235" t="s">
        <v>181</v>
      </c>
      <c r="E251" s="236" t="s">
        <v>19</v>
      </c>
      <c r="F251" s="237" t="s">
        <v>1131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181</v>
      </c>
      <c r="AU251" s="243" t="s">
        <v>81</v>
      </c>
      <c r="AV251" s="13" t="s">
        <v>79</v>
      </c>
      <c r="AW251" s="13" t="s">
        <v>33</v>
      </c>
      <c r="AX251" s="13" t="s">
        <v>72</v>
      </c>
      <c r="AY251" s="243" t="s">
        <v>170</v>
      </c>
    </row>
    <row r="252" s="13" customFormat="1">
      <c r="A252" s="13"/>
      <c r="B252" s="233"/>
      <c r="C252" s="234"/>
      <c r="D252" s="235" t="s">
        <v>181</v>
      </c>
      <c r="E252" s="236" t="s">
        <v>19</v>
      </c>
      <c r="F252" s="237" t="s">
        <v>1216</v>
      </c>
      <c r="G252" s="234"/>
      <c r="H252" s="236" t="s">
        <v>19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181</v>
      </c>
      <c r="AU252" s="243" t="s">
        <v>81</v>
      </c>
      <c r="AV252" s="13" t="s">
        <v>79</v>
      </c>
      <c r="AW252" s="13" t="s">
        <v>33</v>
      </c>
      <c r="AX252" s="13" t="s">
        <v>72</v>
      </c>
      <c r="AY252" s="243" t="s">
        <v>170</v>
      </c>
    </row>
    <row r="253" s="13" customFormat="1">
      <c r="A253" s="13"/>
      <c r="B253" s="233"/>
      <c r="C253" s="234"/>
      <c r="D253" s="235" t="s">
        <v>181</v>
      </c>
      <c r="E253" s="236" t="s">
        <v>19</v>
      </c>
      <c r="F253" s="237" t="s">
        <v>1180</v>
      </c>
      <c r="G253" s="234"/>
      <c r="H253" s="236" t="s">
        <v>19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181</v>
      </c>
      <c r="AU253" s="243" t="s">
        <v>81</v>
      </c>
      <c r="AV253" s="13" t="s">
        <v>79</v>
      </c>
      <c r="AW253" s="13" t="s">
        <v>33</v>
      </c>
      <c r="AX253" s="13" t="s">
        <v>72</v>
      </c>
      <c r="AY253" s="243" t="s">
        <v>170</v>
      </c>
    </row>
    <row r="254" s="14" customFormat="1">
      <c r="A254" s="14"/>
      <c r="B254" s="244"/>
      <c r="C254" s="245"/>
      <c r="D254" s="235" t="s">
        <v>181</v>
      </c>
      <c r="E254" s="246" t="s">
        <v>19</v>
      </c>
      <c r="F254" s="247" t="s">
        <v>1275</v>
      </c>
      <c r="G254" s="245"/>
      <c r="H254" s="248">
        <v>33.880000000000003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181</v>
      </c>
      <c r="AU254" s="254" t="s">
        <v>81</v>
      </c>
      <c r="AV254" s="14" t="s">
        <v>81</v>
      </c>
      <c r="AW254" s="14" t="s">
        <v>33</v>
      </c>
      <c r="AX254" s="14" t="s">
        <v>72</v>
      </c>
      <c r="AY254" s="254" t="s">
        <v>170</v>
      </c>
    </row>
    <row r="255" s="15" customFormat="1">
      <c r="A255" s="15"/>
      <c r="B255" s="255"/>
      <c r="C255" s="256"/>
      <c r="D255" s="235" t="s">
        <v>181</v>
      </c>
      <c r="E255" s="257" t="s">
        <v>19</v>
      </c>
      <c r="F255" s="258" t="s">
        <v>187</v>
      </c>
      <c r="G255" s="256"/>
      <c r="H255" s="259">
        <v>226.82999999999998</v>
      </c>
      <c r="I255" s="260"/>
      <c r="J255" s="256"/>
      <c r="K255" s="256"/>
      <c r="L255" s="261"/>
      <c r="M255" s="277"/>
      <c r="N255" s="278"/>
      <c r="O255" s="278"/>
      <c r="P255" s="278"/>
      <c r="Q255" s="278"/>
      <c r="R255" s="278"/>
      <c r="S255" s="278"/>
      <c r="T255" s="279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5" t="s">
        <v>181</v>
      </c>
      <c r="AU255" s="265" t="s">
        <v>81</v>
      </c>
      <c r="AV255" s="15" t="s">
        <v>177</v>
      </c>
      <c r="AW255" s="15" t="s">
        <v>33</v>
      </c>
      <c r="AX255" s="15" t="s">
        <v>79</v>
      </c>
      <c r="AY255" s="265" t="s">
        <v>170</v>
      </c>
    </row>
    <row r="256" s="2" customFormat="1" ht="6.96" customHeight="1">
      <c r="A256" s="41"/>
      <c r="B256" s="62"/>
      <c r="C256" s="63"/>
      <c r="D256" s="63"/>
      <c r="E256" s="63"/>
      <c r="F256" s="63"/>
      <c r="G256" s="63"/>
      <c r="H256" s="63"/>
      <c r="I256" s="63"/>
      <c r="J256" s="63"/>
      <c r="K256" s="63"/>
      <c r="L256" s="47"/>
      <c r="M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</row>
  </sheetData>
  <sheetProtection sheet="1" autoFilter="0" formatColumns="0" formatRows="0" objects="1" scenarios="1" spinCount="100000" saltValue="hkC188X/7zPW+tdfkSBFtXIiWmwtG6WqF5aDy6LQPrNrJ5ClS2oTj5lSMUakmcGAJWfhBeBmi3R5LLT4q1ubxw==" hashValue="P5YTOF8ACv9KzOpKTR9BSgxAf1itp+eojGeGnb5twTMRYaIN0ADUbCJQgn7SF9e0cFVmwAfLPzIQWUBLhLgGMQ==" algorithmName="SHA-512" password="CC35"/>
  <autoFilter ref="C92:K2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1/611315416"/>
    <hyperlink ref="F104" r:id="rId2" display="https://podminky.urs.cz/item/CS_URS_2024_01/612315417"/>
    <hyperlink ref="F112" r:id="rId3" display="https://podminky.urs.cz/item/CS_URS_2024_01/949101112"/>
    <hyperlink ref="F120" r:id="rId4" display="https://podminky.urs.cz/item/CS_URS_2024_01/952901114"/>
    <hyperlink ref="F128" r:id="rId5" display="https://podminky.urs.cz/item/CS_URS_2024_01/998018001"/>
    <hyperlink ref="F132" r:id="rId6" display="https://podminky.urs.cz/item/CS_URS_2024_01/772524913"/>
    <hyperlink ref="F137" r:id="rId7" display="https://podminky.urs.cz/item/CS_URS_2024_01/772591911"/>
    <hyperlink ref="F144" r:id="rId8" display="https://podminky.urs.cz/item/CS_URS_2024_01/772591912"/>
    <hyperlink ref="F151" r:id="rId9" display="https://podminky.urs.cz/item/CS_URS_2024_01/772591916"/>
    <hyperlink ref="F158" r:id="rId10" display="https://podminky.urs.cz/item/CS_URS_2024_01/772591922"/>
    <hyperlink ref="F165" r:id="rId11" display="https://podminky.urs.cz/item/CS_URS_2024_01/772591923"/>
    <hyperlink ref="F174" r:id="rId12" display="https://podminky.urs.cz/item/CS_URS_2024_01/784171101"/>
    <hyperlink ref="F188" r:id="rId13" display="https://podminky.urs.cz/item/CS_URS_2024_01/784171111"/>
    <hyperlink ref="F214" r:id="rId14" display="https://podminky.urs.cz/item/CS_URS_2024_01/784181111.1"/>
    <hyperlink ref="F225" r:id="rId15" display="https://podminky.urs.cz/item/CS_URS_2024_01/784191001"/>
    <hyperlink ref="F232" r:id="rId16" display="https://podminky.urs.cz/item/CS_URS_2024_01/784191005"/>
    <hyperlink ref="F239" r:id="rId17" display="https://podminky.urs.cz/item/CS_URS_2024_01/784191007"/>
    <hyperlink ref="F246" r:id="rId18" display="https://podminky.urs.cz/item/CS_URS_2024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126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RECEPCE, SPOLEČENSKÝ SÁL A DENNÍ MÍSTNOST</v>
      </c>
      <c r="F7" s="145"/>
      <c r="G7" s="145"/>
      <c r="H7" s="145"/>
      <c r="L7" s="23"/>
    </row>
    <row r="8" s="1" customFormat="1" ht="12" customHeight="1">
      <c r="B8" s="23"/>
      <c r="D8" s="145" t="s">
        <v>127</v>
      </c>
      <c r="L8" s="23"/>
    </row>
    <row r="9" s="2" customFormat="1" ht="16.5" customHeight="1">
      <c r="A9" s="41"/>
      <c r="B9" s="47"/>
      <c r="C9" s="41"/>
      <c r="D9" s="41"/>
      <c r="E9" s="146" t="s">
        <v>1305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129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1306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5. 12. 2024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131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ROUND(J87,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ROUND((SUM(BE87:BE183)),  2)</f>
        <v>0</v>
      </c>
      <c r="G35" s="41"/>
      <c r="H35" s="41"/>
      <c r="I35" s="160">
        <v>0.20999999999999999</v>
      </c>
      <c r="J35" s="159">
        <f>ROUND(((SUM(BE87:BE183))*I35),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ROUND((SUM(BF87:BF183)),  2)</f>
        <v>0</v>
      </c>
      <c r="G36" s="41"/>
      <c r="H36" s="41"/>
      <c r="I36" s="160">
        <v>0.12</v>
      </c>
      <c r="J36" s="159">
        <f>ROUND(((SUM(BF87:BF183))*I36),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ROUND((SUM(BG87:BG183)),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ROUND((SUM(BH87:BH183)),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ROUND((SUM(BI87:BI183)),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132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RECEPCE, SPOLEČENSKÝ SÁL A DENNÍ MÍSTNOST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1305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129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2024-058-04-01 - Profese - silnoproud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Oblastní muzeum Praha - východ</v>
      </c>
      <c r="G56" s="43"/>
      <c r="H56" s="43"/>
      <c r="I56" s="35" t="s">
        <v>23</v>
      </c>
      <c r="J56" s="75" t="str">
        <f>IF(J14="","",J14)</f>
        <v>5. 12. 2024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Oblastní muzeum,Masarykovo náměstí 97,Brandýs n.L.</v>
      </c>
      <c r="G58" s="43"/>
      <c r="H58" s="43"/>
      <c r="I58" s="35" t="s">
        <v>31</v>
      </c>
      <c r="J58" s="39" t="str">
        <f>E23</f>
        <v>ing. arch. Jiří Sedláček, Kladská 25, Praha 2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Ing. Dana Mlejnková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133</v>
      </c>
      <c r="D61" s="174"/>
      <c r="E61" s="174"/>
      <c r="F61" s="174"/>
      <c r="G61" s="174"/>
      <c r="H61" s="174"/>
      <c r="I61" s="174"/>
      <c r="J61" s="175" t="s">
        <v>134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135</v>
      </c>
    </row>
    <row r="64" s="9" customFormat="1" ht="24.96" customHeight="1">
      <c r="A64" s="9"/>
      <c r="B64" s="177"/>
      <c r="C64" s="178"/>
      <c r="D64" s="179" t="s">
        <v>1307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1308</v>
      </c>
      <c r="E65" s="180"/>
      <c r="F65" s="180"/>
      <c r="G65" s="180"/>
      <c r="H65" s="180"/>
      <c r="I65" s="180"/>
      <c r="J65" s="181">
        <f>J178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155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2" t="str">
        <f>E7</f>
        <v>RECEPCE, SPOLEČENSKÝ SÁL A DENNÍ MÍSTNOST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127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2" t="s">
        <v>1305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129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2024-058-04-01 - Profese - silnoproud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>Oblastní muzeum Praha - východ</v>
      </c>
      <c r="G81" s="43"/>
      <c r="H81" s="43"/>
      <c r="I81" s="35" t="s">
        <v>23</v>
      </c>
      <c r="J81" s="75" t="str">
        <f>IF(J14="","",J14)</f>
        <v>5. 12. 2024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40.05" customHeight="1">
      <c r="A83" s="41"/>
      <c r="B83" s="42"/>
      <c r="C83" s="35" t="s">
        <v>25</v>
      </c>
      <c r="D83" s="43"/>
      <c r="E83" s="43"/>
      <c r="F83" s="30" t="str">
        <f>E17</f>
        <v>Oblastní muzeum,Masarykovo náměstí 97,Brandýs n.L.</v>
      </c>
      <c r="G83" s="43"/>
      <c r="H83" s="43"/>
      <c r="I83" s="35" t="s">
        <v>31</v>
      </c>
      <c r="J83" s="39" t="str">
        <f>E23</f>
        <v>ing. arch. Jiří Sedláček, Kladská 25, Praha 2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IF(E20="","",E20)</f>
        <v>Vyplň údaj</v>
      </c>
      <c r="G84" s="43"/>
      <c r="H84" s="43"/>
      <c r="I84" s="35" t="s">
        <v>34</v>
      </c>
      <c r="J84" s="39" t="str">
        <f>E26</f>
        <v>Ing. Dana Mlejnková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156</v>
      </c>
      <c r="D86" s="191" t="s">
        <v>57</v>
      </c>
      <c r="E86" s="191" t="s">
        <v>53</v>
      </c>
      <c r="F86" s="191" t="s">
        <v>54</v>
      </c>
      <c r="G86" s="191" t="s">
        <v>157</v>
      </c>
      <c r="H86" s="191" t="s">
        <v>158</v>
      </c>
      <c r="I86" s="191" t="s">
        <v>159</v>
      </c>
      <c r="J86" s="191" t="s">
        <v>134</v>
      </c>
      <c r="K86" s="192" t="s">
        <v>160</v>
      </c>
      <c r="L86" s="193"/>
      <c r="M86" s="95" t="s">
        <v>19</v>
      </c>
      <c r="N86" s="96" t="s">
        <v>42</v>
      </c>
      <c r="O86" s="96" t="s">
        <v>161</v>
      </c>
      <c r="P86" s="96" t="s">
        <v>162</v>
      </c>
      <c r="Q86" s="96" t="s">
        <v>163</v>
      </c>
      <c r="R86" s="96" t="s">
        <v>164</v>
      </c>
      <c r="S86" s="96" t="s">
        <v>165</v>
      </c>
      <c r="T86" s="97" t="s">
        <v>166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167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P88+P178</f>
        <v>0</v>
      </c>
      <c r="Q87" s="99"/>
      <c r="R87" s="196">
        <f>R88+R178</f>
        <v>0</v>
      </c>
      <c r="S87" s="99"/>
      <c r="T87" s="197">
        <f>T88+T178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71</v>
      </c>
      <c r="AU87" s="20" t="s">
        <v>135</v>
      </c>
      <c r="BK87" s="198">
        <f>BK88+BK178</f>
        <v>0</v>
      </c>
    </row>
    <row r="88" s="12" customFormat="1" ht="25.92" customHeight="1">
      <c r="A88" s="12"/>
      <c r="B88" s="199"/>
      <c r="C88" s="200"/>
      <c r="D88" s="201" t="s">
        <v>71</v>
      </c>
      <c r="E88" s="202" t="s">
        <v>399</v>
      </c>
      <c r="F88" s="202" t="s">
        <v>400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SUM(P89:P177)</f>
        <v>0</v>
      </c>
      <c r="Q88" s="207"/>
      <c r="R88" s="208">
        <f>SUM(R89:R177)</f>
        <v>0</v>
      </c>
      <c r="S88" s="207"/>
      <c r="T88" s="209">
        <f>SUM(T89:T177)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81</v>
      </c>
      <c r="AT88" s="211" t="s">
        <v>71</v>
      </c>
      <c r="AU88" s="211" t="s">
        <v>72</v>
      </c>
      <c r="AY88" s="210" t="s">
        <v>170</v>
      </c>
      <c r="BK88" s="212">
        <f>SUM(BK89:BK177)</f>
        <v>0</v>
      </c>
    </row>
    <row r="89" s="2" customFormat="1" ht="16.5" customHeight="1">
      <c r="A89" s="41"/>
      <c r="B89" s="42"/>
      <c r="C89" s="281" t="s">
        <v>79</v>
      </c>
      <c r="D89" s="281" t="s">
        <v>559</v>
      </c>
      <c r="E89" s="282" t="s">
        <v>1309</v>
      </c>
      <c r="F89" s="283" t="s">
        <v>1310</v>
      </c>
      <c r="G89" s="284" t="s">
        <v>1311</v>
      </c>
      <c r="H89" s="285">
        <v>1</v>
      </c>
      <c r="I89" s="286"/>
      <c r="J89" s="287">
        <f>ROUND(I89*H89,2)</f>
        <v>0</v>
      </c>
      <c r="K89" s="283" t="s">
        <v>19</v>
      </c>
      <c r="L89" s="288"/>
      <c r="M89" s="289" t="s">
        <v>19</v>
      </c>
      <c r="N89" s="290" t="s">
        <v>43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428</v>
      </c>
      <c r="AT89" s="226" t="s">
        <v>559</v>
      </c>
      <c r="AU89" s="226" t="s">
        <v>79</v>
      </c>
      <c r="AY89" s="20" t="s">
        <v>170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79</v>
      </c>
      <c r="BK89" s="227">
        <f>ROUND(I89*H89,2)</f>
        <v>0</v>
      </c>
      <c r="BL89" s="20" t="s">
        <v>188</v>
      </c>
      <c r="BM89" s="226" t="s">
        <v>1312</v>
      </c>
    </row>
    <row r="90" s="2" customFormat="1" ht="16.5" customHeight="1">
      <c r="A90" s="41"/>
      <c r="B90" s="42"/>
      <c r="C90" s="281" t="s">
        <v>81</v>
      </c>
      <c r="D90" s="281" t="s">
        <v>559</v>
      </c>
      <c r="E90" s="282" t="s">
        <v>1313</v>
      </c>
      <c r="F90" s="283" t="s">
        <v>1314</v>
      </c>
      <c r="G90" s="284" t="s">
        <v>1311</v>
      </c>
      <c r="H90" s="285">
        <v>4</v>
      </c>
      <c r="I90" s="286"/>
      <c r="J90" s="287">
        <f>ROUND(I90*H90,2)</f>
        <v>0</v>
      </c>
      <c r="K90" s="283" t="s">
        <v>19</v>
      </c>
      <c r="L90" s="288"/>
      <c r="M90" s="289" t="s">
        <v>19</v>
      </c>
      <c r="N90" s="290" t="s">
        <v>43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428</v>
      </c>
      <c r="AT90" s="226" t="s">
        <v>559</v>
      </c>
      <c r="AU90" s="226" t="s">
        <v>79</v>
      </c>
      <c r="AY90" s="20" t="s">
        <v>170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79</v>
      </c>
      <c r="BK90" s="227">
        <f>ROUND(I90*H90,2)</f>
        <v>0</v>
      </c>
      <c r="BL90" s="20" t="s">
        <v>188</v>
      </c>
      <c r="BM90" s="226" t="s">
        <v>1315</v>
      </c>
    </row>
    <row r="91" s="2" customFormat="1" ht="16.5" customHeight="1">
      <c r="A91" s="41"/>
      <c r="B91" s="42"/>
      <c r="C91" s="281" t="s">
        <v>194</v>
      </c>
      <c r="D91" s="281" t="s">
        <v>559</v>
      </c>
      <c r="E91" s="282" t="s">
        <v>1316</v>
      </c>
      <c r="F91" s="283" t="s">
        <v>1317</v>
      </c>
      <c r="G91" s="284" t="s">
        <v>1311</v>
      </c>
      <c r="H91" s="285">
        <v>2</v>
      </c>
      <c r="I91" s="286"/>
      <c r="J91" s="287">
        <f>ROUND(I91*H91,2)</f>
        <v>0</v>
      </c>
      <c r="K91" s="283" t="s">
        <v>19</v>
      </c>
      <c r="L91" s="288"/>
      <c r="M91" s="289" t="s">
        <v>19</v>
      </c>
      <c r="N91" s="290" t="s">
        <v>43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428</v>
      </c>
      <c r="AT91" s="226" t="s">
        <v>559</v>
      </c>
      <c r="AU91" s="226" t="s">
        <v>79</v>
      </c>
      <c r="AY91" s="20" t="s">
        <v>170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79</v>
      </c>
      <c r="BK91" s="227">
        <f>ROUND(I91*H91,2)</f>
        <v>0</v>
      </c>
      <c r="BL91" s="20" t="s">
        <v>188</v>
      </c>
      <c r="BM91" s="226" t="s">
        <v>1318</v>
      </c>
    </row>
    <row r="92" s="2" customFormat="1" ht="16.5" customHeight="1">
      <c r="A92" s="41"/>
      <c r="B92" s="42"/>
      <c r="C92" s="281" t="s">
        <v>177</v>
      </c>
      <c r="D92" s="281" t="s">
        <v>559</v>
      </c>
      <c r="E92" s="282" t="s">
        <v>1319</v>
      </c>
      <c r="F92" s="283" t="s">
        <v>1320</v>
      </c>
      <c r="G92" s="284" t="s">
        <v>1311</v>
      </c>
      <c r="H92" s="285">
        <v>1</v>
      </c>
      <c r="I92" s="286"/>
      <c r="J92" s="287">
        <f>ROUND(I92*H92,2)</f>
        <v>0</v>
      </c>
      <c r="K92" s="283" t="s">
        <v>19</v>
      </c>
      <c r="L92" s="288"/>
      <c r="M92" s="289" t="s">
        <v>19</v>
      </c>
      <c r="N92" s="290" t="s">
        <v>43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428</v>
      </c>
      <c r="AT92" s="226" t="s">
        <v>559</v>
      </c>
      <c r="AU92" s="226" t="s">
        <v>79</v>
      </c>
      <c r="AY92" s="20" t="s">
        <v>170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188</v>
      </c>
      <c r="BM92" s="226" t="s">
        <v>1321</v>
      </c>
    </row>
    <row r="93" s="2" customFormat="1" ht="16.5" customHeight="1">
      <c r="A93" s="41"/>
      <c r="B93" s="42"/>
      <c r="C93" s="281" t="s">
        <v>204</v>
      </c>
      <c r="D93" s="281" t="s">
        <v>559</v>
      </c>
      <c r="E93" s="282" t="s">
        <v>1322</v>
      </c>
      <c r="F93" s="283" t="s">
        <v>1323</v>
      </c>
      <c r="G93" s="284" t="s">
        <v>1311</v>
      </c>
      <c r="H93" s="285">
        <v>2</v>
      </c>
      <c r="I93" s="286"/>
      <c r="J93" s="287">
        <f>ROUND(I93*H93,2)</f>
        <v>0</v>
      </c>
      <c r="K93" s="283" t="s">
        <v>19</v>
      </c>
      <c r="L93" s="288"/>
      <c r="M93" s="289" t="s">
        <v>19</v>
      </c>
      <c r="N93" s="290" t="s">
        <v>43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428</v>
      </c>
      <c r="AT93" s="226" t="s">
        <v>559</v>
      </c>
      <c r="AU93" s="226" t="s">
        <v>79</v>
      </c>
      <c r="AY93" s="20" t="s">
        <v>170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188</v>
      </c>
      <c r="BM93" s="226" t="s">
        <v>1324</v>
      </c>
    </row>
    <row r="94" s="2" customFormat="1" ht="16.5" customHeight="1">
      <c r="A94" s="41"/>
      <c r="B94" s="42"/>
      <c r="C94" s="281" t="s">
        <v>209</v>
      </c>
      <c r="D94" s="281" t="s">
        <v>559</v>
      </c>
      <c r="E94" s="282" t="s">
        <v>1325</v>
      </c>
      <c r="F94" s="283" t="s">
        <v>1326</v>
      </c>
      <c r="G94" s="284" t="s">
        <v>1311</v>
      </c>
      <c r="H94" s="285">
        <v>1</v>
      </c>
      <c r="I94" s="286"/>
      <c r="J94" s="287">
        <f>ROUND(I94*H94,2)</f>
        <v>0</v>
      </c>
      <c r="K94" s="283" t="s">
        <v>19</v>
      </c>
      <c r="L94" s="288"/>
      <c r="M94" s="289" t="s">
        <v>19</v>
      </c>
      <c r="N94" s="290" t="s">
        <v>43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428</v>
      </c>
      <c r="AT94" s="226" t="s">
        <v>559</v>
      </c>
      <c r="AU94" s="226" t="s">
        <v>79</v>
      </c>
      <c r="AY94" s="20" t="s">
        <v>170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79</v>
      </c>
      <c r="BK94" s="227">
        <f>ROUND(I94*H94,2)</f>
        <v>0</v>
      </c>
      <c r="BL94" s="20" t="s">
        <v>188</v>
      </c>
      <c r="BM94" s="226" t="s">
        <v>1327</v>
      </c>
    </row>
    <row r="95" s="2" customFormat="1" ht="16.5" customHeight="1">
      <c r="A95" s="41"/>
      <c r="B95" s="42"/>
      <c r="C95" s="281" t="s">
        <v>216</v>
      </c>
      <c r="D95" s="281" t="s">
        <v>559</v>
      </c>
      <c r="E95" s="282" t="s">
        <v>1328</v>
      </c>
      <c r="F95" s="283" t="s">
        <v>1329</v>
      </c>
      <c r="G95" s="284" t="s">
        <v>1311</v>
      </c>
      <c r="H95" s="285">
        <v>51</v>
      </c>
      <c r="I95" s="286"/>
      <c r="J95" s="287">
        <f>ROUND(I95*H95,2)</f>
        <v>0</v>
      </c>
      <c r="K95" s="283" t="s">
        <v>19</v>
      </c>
      <c r="L95" s="288"/>
      <c r="M95" s="289" t="s">
        <v>19</v>
      </c>
      <c r="N95" s="290" t="s">
        <v>43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428</v>
      </c>
      <c r="AT95" s="226" t="s">
        <v>559</v>
      </c>
      <c r="AU95" s="226" t="s">
        <v>79</v>
      </c>
      <c r="AY95" s="20" t="s">
        <v>170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188</v>
      </c>
      <c r="BM95" s="226" t="s">
        <v>1330</v>
      </c>
    </row>
    <row r="96" s="2" customFormat="1" ht="16.5" customHeight="1">
      <c r="A96" s="41"/>
      <c r="B96" s="42"/>
      <c r="C96" s="281" t="s">
        <v>223</v>
      </c>
      <c r="D96" s="281" t="s">
        <v>559</v>
      </c>
      <c r="E96" s="282" t="s">
        <v>1331</v>
      </c>
      <c r="F96" s="283" t="s">
        <v>1332</v>
      </c>
      <c r="G96" s="284" t="s">
        <v>1311</v>
      </c>
      <c r="H96" s="285">
        <v>1</v>
      </c>
      <c r="I96" s="286"/>
      <c r="J96" s="287">
        <f>ROUND(I96*H96,2)</f>
        <v>0</v>
      </c>
      <c r="K96" s="283" t="s">
        <v>19</v>
      </c>
      <c r="L96" s="288"/>
      <c r="M96" s="289" t="s">
        <v>19</v>
      </c>
      <c r="N96" s="290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428</v>
      </c>
      <c r="AT96" s="226" t="s">
        <v>559</v>
      </c>
      <c r="AU96" s="226" t="s">
        <v>79</v>
      </c>
      <c r="AY96" s="20" t="s">
        <v>170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188</v>
      </c>
      <c r="BM96" s="226" t="s">
        <v>1333</v>
      </c>
    </row>
    <row r="97" s="2" customFormat="1" ht="16.5" customHeight="1">
      <c r="A97" s="41"/>
      <c r="B97" s="42"/>
      <c r="C97" s="281" t="s">
        <v>230</v>
      </c>
      <c r="D97" s="281" t="s">
        <v>559</v>
      </c>
      <c r="E97" s="282" t="s">
        <v>1334</v>
      </c>
      <c r="F97" s="283" t="s">
        <v>1335</v>
      </c>
      <c r="G97" s="284" t="s">
        <v>1311</v>
      </c>
      <c r="H97" s="285">
        <v>10</v>
      </c>
      <c r="I97" s="286"/>
      <c r="J97" s="287">
        <f>ROUND(I97*H97,2)</f>
        <v>0</v>
      </c>
      <c r="K97" s="283" t="s">
        <v>19</v>
      </c>
      <c r="L97" s="288"/>
      <c r="M97" s="289" t="s">
        <v>19</v>
      </c>
      <c r="N97" s="290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428</v>
      </c>
      <c r="AT97" s="226" t="s">
        <v>559</v>
      </c>
      <c r="AU97" s="226" t="s">
        <v>79</v>
      </c>
      <c r="AY97" s="20" t="s">
        <v>170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188</v>
      </c>
      <c r="BM97" s="226" t="s">
        <v>1336</v>
      </c>
    </row>
    <row r="98" s="2" customFormat="1" ht="16.5" customHeight="1">
      <c r="A98" s="41"/>
      <c r="B98" s="42"/>
      <c r="C98" s="281" t="s">
        <v>242</v>
      </c>
      <c r="D98" s="281" t="s">
        <v>559</v>
      </c>
      <c r="E98" s="282" t="s">
        <v>1337</v>
      </c>
      <c r="F98" s="283" t="s">
        <v>1338</v>
      </c>
      <c r="G98" s="284" t="s">
        <v>1311</v>
      </c>
      <c r="H98" s="285">
        <v>60</v>
      </c>
      <c r="I98" s="286"/>
      <c r="J98" s="287">
        <f>ROUND(I98*H98,2)</f>
        <v>0</v>
      </c>
      <c r="K98" s="283" t="s">
        <v>19</v>
      </c>
      <c r="L98" s="288"/>
      <c r="M98" s="289" t="s">
        <v>19</v>
      </c>
      <c r="N98" s="290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428</v>
      </c>
      <c r="AT98" s="226" t="s">
        <v>559</v>
      </c>
      <c r="AU98" s="226" t="s">
        <v>79</v>
      </c>
      <c r="AY98" s="20" t="s">
        <v>170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188</v>
      </c>
      <c r="BM98" s="226" t="s">
        <v>1339</v>
      </c>
    </row>
    <row r="99" s="2" customFormat="1" ht="16.5" customHeight="1">
      <c r="A99" s="41"/>
      <c r="B99" s="42"/>
      <c r="C99" s="281" t="s">
        <v>252</v>
      </c>
      <c r="D99" s="281" t="s">
        <v>559</v>
      </c>
      <c r="E99" s="282" t="s">
        <v>1340</v>
      </c>
      <c r="F99" s="283" t="s">
        <v>1341</v>
      </c>
      <c r="G99" s="284" t="s">
        <v>1311</v>
      </c>
      <c r="H99" s="285">
        <v>45</v>
      </c>
      <c r="I99" s="286"/>
      <c r="J99" s="287">
        <f>ROUND(I99*H99,2)</f>
        <v>0</v>
      </c>
      <c r="K99" s="283" t="s">
        <v>19</v>
      </c>
      <c r="L99" s="288"/>
      <c r="M99" s="289" t="s">
        <v>19</v>
      </c>
      <c r="N99" s="290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428</v>
      </c>
      <c r="AT99" s="226" t="s">
        <v>559</v>
      </c>
      <c r="AU99" s="226" t="s">
        <v>79</v>
      </c>
      <c r="AY99" s="20" t="s">
        <v>170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188</v>
      </c>
      <c r="BM99" s="226" t="s">
        <v>1342</v>
      </c>
    </row>
    <row r="100" s="2" customFormat="1" ht="16.5" customHeight="1">
      <c r="A100" s="41"/>
      <c r="B100" s="42"/>
      <c r="C100" s="281" t="s">
        <v>8</v>
      </c>
      <c r="D100" s="281" t="s">
        <v>559</v>
      </c>
      <c r="E100" s="282" t="s">
        <v>1343</v>
      </c>
      <c r="F100" s="283" t="s">
        <v>1344</v>
      </c>
      <c r="G100" s="284" t="s">
        <v>1311</v>
      </c>
      <c r="H100" s="285">
        <v>1</v>
      </c>
      <c r="I100" s="286"/>
      <c r="J100" s="287">
        <f>ROUND(I100*H100,2)</f>
        <v>0</v>
      </c>
      <c r="K100" s="283" t="s">
        <v>19</v>
      </c>
      <c r="L100" s="288"/>
      <c r="M100" s="289" t="s">
        <v>19</v>
      </c>
      <c r="N100" s="290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428</v>
      </c>
      <c r="AT100" s="226" t="s">
        <v>559</v>
      </c>
      <c r="AU100" s="226" t="s">
        <v>79</v>
      </c>
      <c r="AY100" s="20" t="s">
        <v>170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188</v>
      </c>
      <c r="BM100" s="226" t="s">
        <v>1345</v>
      </c>
    </row>
    <row r="101" s="2" customFormat="1" ht="16.5" customHeight="1">
      <c r="A101" s="41"/>
      <c r="B101" s="42"/>
      <c r="C101" s="281" t="s">
        <v>268</v>
      </c>
      <c r="D101" s="281" t="s">
        <v>559</v>
      </c>
      <c r="E101" s="282" t="s">
        <v>1346</v>
      </c>
      <c r="F101" s="283" t="s">
        <v>1347</v>
      </c>
      <c r="G101" s="284" t="s">
        <v>288</v>
      </c>
      <c r="H101" s="285">
        <v>3</v>
      </c>
      <c r="I101" s="286"/>
      <c r="J101" s="287">
        <f>ROUND(I101*H101,2)</f>
        <v>0</v>
      </c>
      <c r="K101" s="283" t="s">
        <v>19</v>
      </c>
      <c r="L101" s="288"/>
      <c r="M101" s="289" t="s">
        <v>19</v>
      </c>
      <c r="N101" s="290" t="s">
        <v>43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428</v>
      </c>
      <c r="AT101" s="226" t="s">
        <v>559</v>
      </c>
      <c r="AU101" s="226" t="s">
        <v>79</v>
      </c>
      <c r="AY101" s="20" t="s">
        <v>170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188</v>
      </c>
      <c r="BM101" s="226" t="s">
        <v>1348</v>
      </c>
    </row>
    <row r="102" s="2" customFormat="1" ht="16.5" customHeight="1">
      <c r="A102" s="41"/>
      <c r="B102" s="42"/>
      <c r="C102" s="281" t="s">
        <v>276</v>
      </c>
      <c r="D102" s="281" t="s">
        <v>559</v>
      </c>
      <c r="E102" s="282" t="s">
        <v>1349</v>
      </c>
      <c r="F102" s="283" t="s">
        <v>1350</v>
      </c>
      <c r="G102" s="284" t="s">
        <v>288</v>
      </c>
      <c r="H102" s="285">
        <v>25</v>
      </c>
      <c r="I102" s="286"/>
      <c r="J102" s="287">
        <f>ROUND(I102*H102,2)</f>
        <v>0</v>
      </c>
      <c r="K102" s="283" t="s">
        <v>19</v>
      </c>
      <c r="L102" s="288"/>
      <c r="M102" s="289" t="s">
        <v>19</v>
      </c>
      <c r="N102" s="290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428</v>
      </c>
      <c r="AT102" s="226" t="s">
        <v>559</v>
      </c>
      <c r="AU102" s="226" t="s">
        <v>79</v>
      </c>
      <c r="AY102" s="20" t="s">
        <v>170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188</v>
      </c>
      <c r="BM102" s="226" t="s">
        <v>1351</v>
      </c>
    </row>
    <row r="103" s="2" customFormat="1" ht="16.5" customHeight="1">
      <c r="A103" s="41"/>
      <c r="B103" s="42"/>
      <c r="C103" s="281" t="s">
        <v>285</v>
      </c>
      <c r="D103" s="281" t="s">
        <v>559</v>
      </c>
      <c r="E103" s="282" t="s">
        <v>1352</v>
      </c>
      <c r="F103" s="283" t="s">
        <v>1353</v>
      </c>
      <c r="G103" s="284" t="s">
        <v>288</v>
      </c>
      <c r="H103" s="285">
        <v>100</v>
      </c>
      <c r="I103" s="286"/>
      <c r="J103" s="287">
        <f>ROUND(I103*H103,2)</f>
        <v>0</v>
      </c>
      <c r="K103" s="283" t="s">
        <v>19</v>
      </c>
      <c r="L103" s="288"/>
      <c r="M103" s="289" t="s">
        <v>19</v>
      </c>
      <c r="N103" s="290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428</v>
      </c>
      <c r="AT103" s="226" t="s">
        <v>559</v>
      </c>
      <c r="AU103" s="226" t="s">
        <v>79</v>
      </c>
      <c r="AY103" s="20" t="s">
        <v>170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188</v>
      </c>
      <c r="BM103" s="226" t="s">
        <v>1354</v>
      </c>
    </row>
    <row r="104" s="2" customFormat="1" ht="16.5" customHeight="1">
      <c r="A104" s="41"/>
      <c r="B104" s="42"/>
      <c r="C104" s="281" t="s">
        <v>188</v>
      </c>
      <c r="D104" s="281" t="s">
        <v>559</v>
      </c>
      <c r="E104" s="282" t="s">
        <v>1355</v>
      </c>
      <c r="F104" s="283" t="s">
        <v>1356</v>
      </c>
      <c r="G104" s="284" t="s">
        <v>288</v>
      </c>
      <c r="H104" s="285">
        <v>25</v>
      </c>
      <c r="I104" s="286"/>
      <c r="J104" s="287">
        <f>ROUND(I104*H104,2)</f>
        <v>0</v>
      </c>
      <c r="K104" s="283" t="s">
        <v>19</v>
      </c>
      <c r="L104" s="288"/>
      <c r="M104" s="289" t="s">
        <v>19</v>
      </c>
      <c r="N104" s="290" t="s">
        <v>43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428</v>
      </c>
      <c r="AT104" s="226" t="s">
        <v>559</v>
      </c>
      <c r="AU104" s="226" t="s">
        <v>79</v>
      </c>
      <c r="AY104" s="20" t="s">
        <v>170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188</v>
      </c>
      <c r="BM104" s="226" t="s">
        <v>1357</v>
      </c>
    </row>
    <row r="105" s="2" customFormat="1" ht="16.5" customHeight="1">
      <c r="A105" s="41"/>
      <c r="B105" s="42"/>
      <c r="C105" s="281" t="s">
        <v>214</v>
      </c>
      <c r="D105" s="281" t="s">
        <v>559</v>
      </c>
      <c r="E105" s="282" t="s">
        <v>1358</v>
      </c>
      <c r="F105" s="283" t="s">
        <v>1359</v>
      </c>
      <c r="G105" s="284" t="s">
        <v>288</v>
      </c>
      <c r="H105" s="285">
        <v>590</v>
      </c>
      <c r="I105" s="286"/>
      <c r="J105" s="287">
        <f>ROUND(I105*H105,2)</f>
        <v>0</v>
      </c>
      <c r="K105" s="283" t="s">
        <v>19</v>
      </c>
      <c r="L105" s="288"/>
      <c r="M105" s="289" t="s">
        <v>19</v>
      </c>
      <c r="N105" s="290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428</v>
      </c>
      <c r="AT105" s="226" t="s">
        <v>559</v>
      </c>
      <c r="AU105" s="226" t="s">
        <v>79</v>
      </c>
      <c r="AY105" s="20" t="s">
        <v>170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188</v>
      </c>
      <c r="BM105" s="226" t="s">
        <v>1360</v>
      </c>
    </row>
    <row r="106" s="2" customFormat="1" ht="16.5" customHeight="1">
      <c r="A106" s="41"/>
      <c r="B106" s="42"/>
      <c r="C106" s="281" t="s">
        <v>310</v>
      </c>
      <c r="D106" s="281" t="s">
        <v>559</v>
      </c>
      <c r="E106" s="282" t="s">
        <v>1361</v>
      </c>
      <c r="F106" s="283" t="s">
        <v>1362</v>
      </c>
      <c r="G106" s="284" t="s">
        <v>288</v>
      </c>
      <c r="H106" s="285">
        <v>75</v>
      </c>
      <c r="I106" s="286"/>
      <c r="J106" s="287">
        <f>ROUND(I106*H106,2)</f>
        <v>0</v>
      </c>
      <c r="K106" s="283" t="s">
        <v>19</v>
      </c>
      <c r="L106" s="288"/>
      <c r="M106" s="289" t="s">
        <v>19</v>
      </c>
      <c r="N106" s="290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428</v>
      </c>
      <c r="AT106" s="226" t="s">
        <v>559</v>
      </c>
      <c r="AU106" s="226" t="s">
        <v>79</v>
      </c>
      <c r="AY106" s="20" t="s">
        <v>170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188</v>
      </c>
      <c r="BM106" s="226" t="s">
        <v>1363</v>
      </c>
    </row>
    <row r="107" s="2" customFormat="1" ht="16.5" customHeight="1">
      <c r="A107" s="41"/>
      <c r="B107" s="42"/>
      <c r="C107" s="281" t="s">
        <v>315</v>
      </c>
      <c r="D107" s="281" t="s">
        <v>559</v>
      </c>
      <c r="E107" s="282" t="s">
        <v>1364</v>
      </c>
      <c r="F107" s="283" t="s">
        <v>1365</v>
      </c>
      <c r="G107" s="284" t="s">
        <v>288</v>
      </c>
      <c r="H107" s="285">
        <v>415</v>
      </c>
      <c r="I107" s="286"/>
      <c r="J107" s="287">
        <f>ROUND(I107*H107,2)</f>
        <v>0</v>
      </c>
      <c r="K107" s="283" t="s">
        <v>19</v>
      </c>
      <c r="L107" s="288"/>
      <c r="M107" s="289" t="s">
        <v>19</v>
      </c>
      <c r="N107" s="290" t="s">
        <v>43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428</v>
      </c>
      <c r="AT107" s="226" t="s">
        <v>559</v>
      </c>
      <c r="AU107" s="226" t="s">
        <v>79</v>
      </c>
      <c r="AY107" s="20" t="s">
        <v>170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188</v>
      </c>
      <c r="BM107" s="226" t="s">
        <v>1366</v>
      </c>
    </row>
    <row r="108" s="2" customFormat="1" ht="16.5" customHeight="1">
      <c r="A108" s="41"/>
      <c r="B108" s="42"/>
      <c r="C108" s="281" t="s">
        <v>320</v>
      </c>
      <c r="D108" s="281" t="s">
        <v>559</v>
      </c>
      <c r="E108" s="282" t="s">
        <v>1367</v>
      </c>
      <c r="F108" s="283" t="s">
        <v>1368</v>
      </c>
      <c r="G108" s="284" t="s">
        <v>288</v>
      </c>
      <c r="H108" s="285">
        <v>15</v>
      </c>
      <c r="I108" s="286"/>
      <c r="J108" s="287">
        <f>ROUND(I108*H108,2)</f>
        <v>0</v>
      </c>
      <c r="K108" s="283" t="s">
        <v>19</v>
      </c>
      <c r="L108" s="288"/>
      <c r="M108" s="289" t="s">
        <v>19</v>
      </c>
      <c r="N108" s="290" t="s">
        <v>43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428</v>
      </c>
      <c r="AT108" s="226" t="s">
        <v>559</v>
      </c>
      <c r="AU108" s="226" t="s">
        <v>79</v>
      </c>
      <c r="AY108" s="20" t="s">
        <v>170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188</v>
      </c>
      <c r="BM108" s="226" t="s">
        <v>1369</v>
      </c>
    </row>
    <row r="109" s="2" customFormat="1" ht="16.5" customHeight="1">
      <c r="A109" s="41"/>
      <c r="B109" s="42"/>
      <c r="C109" s="281" t="s">
        <v>7</v>
      </c>
      <c r="D109" s="281" t="s">
        <v>559</v>
      </c>
      <c r="E109" s="282" t="s">
        <v>1370</v>
      </c>
      <c r="F109" s="283" t="s">
        <v>1371</v>
      </c>
      <c r="G109" s="284" t="s">
        <v>288</v>
      </c>
      <c r="H109" s="285">
        <v>30</v>
      </c>
      <c r="I109" s="286"/>
      <c r="J109" s="287">
        <f>ROUND(I109*H109,2)</f>
        <v>0</v>
      </c>
      <c r="K109" s="283" t="s">
        <v>19</v>
      </c>
      <c r="L109" s="288"/>
      <c r="M109" s="289" t="s">
        <v>19</v>
      </c>
      <c r="N109" s="290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428</v>
      </c>
      <c r="AT109" s="226" t="s">
        <v>559</v>
      </c>
      <c r="AU109" s="226" t="s">
        <v>79</v>
      </c>
      <c r="AY109" s="20" t="s">
        <v>170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188</v>
      </c>
      <c r="BM109" s="226" t="s">
        <v>1372</v>
      </c>
    </row>
    <row r="110" s="2" customFormat="1" ht="16.5" customHeight="1">
      <c r="A110" s="41"/>
      <c r="B110" s="42"/>
      <c r="C110" s="281" t="s">
        <v>331</v>
      </c>
      <c r="D110" s="281" t="s">
        <v>559</v>
      </c>
      <c r="E110" s="282" t="s">
        <v>1373</v>
      </c>
      <c r="F110" s="283" t="s">
        <v>1374</v>
      </c>
      <c r="G110" s="284" t="s">
        <v>288</v>
      </c>
      <c r="H110" s="285">
        <v>200</v>
      </c>
      <c r="I110" s="286"/>
      <c r="J110" s="287">
        <f>ROUND(I110*H110,2)</f>
        <v>0</v>
      </c>
      <c r="K110" s="283" t="s">
        <v>19</v>
      </c>
      <c r="L110" s="288"/>
      <c r="M110" s="289" t="s">
        <v>19</v>
      </c>
      <c r="N110" s="290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428</v>
      </c>
      <c r="AT110" s="226" t="s">
        <v>559</v>
      </c>
      <c r="AU110" s="226" t="s">
        <v>79</v>
      </c>
      <c r="AY110" s="20" t="s">
        <v>170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188</v>
      </c>
      <c r="BM110" s="226" t="s">
        <v>1375</v>
      </c>
    </row>
    <row r="111" s="2" customFormat="1" ht="16.5" customHeight="1">
      <c r="A111" s="41"/>
      <c r="B111" s="42"/>
      <c r="C111" s="281" t="s">
        <v>339</v>
      </c>
      <c r="D111" s="281" t="s">
        <v>559</v>
      </c>
      <c r="E111" s="282" t="s">
        <v>1376</v>
      </c>
      <c r="F111" s="283" t="s">
        <v>1377</v>
      </c>
      <c r="G111" s="284" t="s">
        <v>1378</v>
      </c>
      <c r="H111" s="285">
        <v>1</v>
      </c>
      <c r="I111" s="286"/>
      <c r="J111" s="287">
        <f>ROUND(I111*H111,2)</f>
        <v>0</v>
      </c>
      <c r="K111" s="283" t="s">
        <v>19</v>
      </c>
      <c r="L111" s="288"/>
      <c r="M111" s="289" t="s">
        <v>19</v>
      </c>
      <c r="N111" s="290" t="s">
        <v>43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428</v>
      </c>
      <c r="AT111" s="226" t="s">
        <v>559</v>
      </c>
      <c r="AU111" s="226" t="s">
        <v>79</v>
      </c>
      <c r="AY111" s="20" t="s">
        <v>170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188</v>
      </c>
      <c r="BM111" s="226" t="s">
        <v>1379</v>
      </c>
    </row>
    <row r="112" s="2" customFormat="1" ht="33" customHeight="1">
      <c r="A112" s="41"/>
      <c r="B112" s="42"/>
      <c r="C112" s="281" t="s">
        <v>350</v>
      </c>
      <c r="D112" s="281" t="s">
        <v>559</v>
      </c>
      <c r="E112" s="282" t="s">
        <v>1380</v>
      </c>
      <c r="F112" s="283" t="s">
        <v>1381</v>
      </c>
      <c r="G112" s="284" t="s">
        <v>1311</v>
      </c>
      <c r="H112" s="285">
        <v>1</v>
      </c>
      <c r="I112" s="286"/>
      <c r="J112" s="287">
        <f>ROUND(I112*H112,2)</f>
        <v>0</v>
      </c>
      <c r="K112" s="283" t="s">
        <v>19</v>
      </c>
      <c r="L112" s="288"/>
      <c r="M112" s="289" t="s">
        <v>19</v>
      </c>
      <c r="N112" s="290" t="s">
        <v>43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428</v>
      </c>
      <c r="AT112" s="226" t="s">
        <v>559</v>
      </c>
      <c r="AU112" s="226" t="s">
        <v>79</v>
      </c>
      <c r="AY112" s="20" t="s">
        <v>170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188</v>
      </c>
      <c r="BM112" s="226" t="s">
        <v>1382</v>
      </c>
    </row>
    <row r="113" s="2" customFormat="1" ht="44.25" customHeight="1">
      <c r="A113" s="41"/>
      <c r="B113" s="42"/>
      <c r="C113" s="281" t="s">
        <v>357</v>
      </c>
      <c r="D113" s="281" t="s">
        <v>559</v>
      </c>
      <c r="E113" s="282" t="s">
        <v>1383</v>
      </c>
      <c r="F113" s="283" t="s">
        <v>1384</v>
      </c>
      <c r="G113" s="284" t="s">
        <v>1311</v>
      </c>
      <c r="H113" s="285">
        <v>1</v>
      </c>
      <c r="I113" s="286"/>
      <c r="J113" s="287">
        <f>ROUND(I113*H113,2)</f>
        <v>0</v>
      </c>
      <c r="K113" s="283" t="s">
        <v>19</v>
      </c>
      <c r="L113" s="288"/>
      <c r="M113" s="289" t="s">
        <v>19</v>
      </c>
      <c r="N113" s="290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428</v>
      </c>
      <c r="AT113" s="226" t="s">
        <v>559</v>
      </c>
      <c r="AU113" s="226" t="s">
        <v>79</v>
      </c>
      <c r="AY113" s="20" t="s">
        <v>170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188</v>
      </c>
      <c r="BM113" s="226" t="s">
        <v>1385</v>
      </c>
    </row>
    <row r="114" s="2" customFormat="1" ht="16.5" customHeight="1">
      <c r="A114" s="41"/>
      <c r="B114" s="42"/>
      <c r="C114" s="281" t="s">
        <v>375</v>
      </c>
      <c r="D114" s="281" t="s">
        <v>559</v>
      </c>
      <c r="E114" s="282" t="s">
        <v>1386</v>
      </c>
      <c r="F114" s="283" t="s">
        <v>1387</v>
      </c>
      <c r="G114" s="284" t="s">
        <v>1311</v>
      </c>
      <c r="H114" s="285">
        <v>1</v>
      </c>
      <c r="I114" s="286"/>
      <c r="J114" s="287">
        <f>ROUND(I114*H114,2)</f>
        <v>0</v>
      </c>
      <c r="K114" s="283" t="s">
        <v>19</v>
      </c>
      <c r="L114" s="288"/>
      <c r="M114" s="289" t="s">
        <v>19</v>
      </c>
      <c r="N114" s="290" t="s">
        <v>43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428</v>
      </c>
      <c r="AT114" s="226" t="s">
        <v>559</v>
      </c>
      <c r="AU114" s="226" t="s">
        <v>79</v>
      </c>
      <c r="AY114" s="20" t="s">
        <v>170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188</v>
      </c>
      <c r="BM114" s="226" t="s">
        <v>1388</v>
      </c>
    </row>
    <row r="115" s="2" customFormat="1" ht="16.5" customHeight="1">
      <c r="A115" s="41"/>
      <c r="B115" s="42"/>
      <c r="C115" s="281" t="s">
        <v>384</v>
      </c>
      <c r="D115" s="281" t="s">
        <v>559</v>
      </c>
      <c r="E115" s="282" t="s">
        <v>1389</v>
      </c>
      <c r="F115" s="283" t="s">
        <v>1390</v>
      </c>
      <c r="G115" s="284" t="s">
        <v>1311</v>
      </c>
      <c r="H115" s="285">
        <v>1</v>
      </c>
      <c r="I115" s="286"/>
      <c r="J115" s="287">
        <f>ROUND(I115*H115,2)</f>
        <v>0</v>
      </c>
      <c r="K115" s="283" t="s">
        <v>19</v>
      </c>
      <c r="L115" s="288"/>
      <c r="M115" s="289" t="s">
        <v>19</v>
      </c>
      <c r="N115" s="290" t="s">
        <v>43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428</v>
      </c>
      <c r="AT115" s="226" t="s">
        <v>559</v>
      </c>
      <c r="AU115" s="226" t="s">
        <v>79</v>
      </c>
      <c r="AY115" s="20" t="s">
        <v>170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188</v>
      </c>
      <c r="BM115" s="226" t="s">
        <v>1391</v>
      </c>
    </row>
    <row r="116" s="2" customFormat="1" ht="16.5" customHeight="1">
      <c r="A116" s="41"/>
      <c r="B116" s="42"/>
      <c r="C116" s="281" t="s">
        <v>393</v>
      </c>
      <c r="D116" s="281" t="s">
        <v>559</v>
      </c>
      <c r="E116" s="282" t="s">
        <v>1392</v>
      </c>
      <c r="F116" s="283" t="s">
        <v>1393</v>
      </c>
      <c r="G116" s="284" t="s">
        <v>1311</v>
      </c>
      <c r="H116" s="285">
        <v>1</v>
      </c>
      <c r="I116" s="286"/>
      <c r="J116" s="287">
        <f>ROUND(I116*H116,2)</f>
        <v>0</v>
      </c>
      <c r="K116" s="283" t="s">
        <v>19</v>
      </c>
      <c r="L116" s="288"/>
      <c r="M116" s="289" t="s">
        <v>19</v>
      </c>
      <c r="N116" s="290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428</v>
      </c>
      <c r="AT116" s="226" t="s">
        <v>559</v>
      </c>
      <c r="AU116" s="226" t="s">
        <v>79</v>
      </c>
      <c r="AY116" s="20" t="s">
        <v>170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188</v>
      </c>
      <c r="BM116" s="226" t="s">
        <v>1394</v>
      </c>
    </row>
    <row r="117" s="2" customFormat="1" ht="16.5" customHeight="1">
      <c r="A117" s="41"/>
      <c r="B117" s="42"/>
      <c r="C117" s="281" t="s">
        <v>401</v>
      </c>
      <c r="D117" s="281" t="s">
        <v>559</v>
      </c>
      <c r="E117" s="282" t="s">
        <v>1395</v>
      </c>
      <c r="F117" s="283" t="s">
        <v>1396</v>
      </c>
      <c r="G117" s="284" t="s">
        <v>1311</v>
      </c>
      <c r="H117" s="285">
        <v>4</v>
      </c>
      <c r="I117" s="286"/>
      <c r="J117" s="287">
        <f>ROUND(I117*H117,2)</f>
        <v>0</v>
      </c>
      <c r="K117" s="283" t="s">
        <v>19</v>
      </c>
      <c r="L117" s="288"/>
      <c r="M117" s="289" t="s">
        <v>19</v>
      </c>
      <c r="N117" s="290" t="s">
        <v>43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428</v>
      </c>
      <c r="AT117" s="226" t="s">
        <v>559</v>
      </c>
      <c r="AU117" s="226" t="s">
        <v>79</v>
      </c>
      <c r="AY117" s="20" t="s">
        <v>170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188</v>
      </c>
      <c r="BM117" s="226" t="s">
        <v>1397</v>
      </c>
    </row>
    <row r="118" s="2" customFormat="1" ht="16.5" customHeight="1">
      <c r="A118" s="41"/>
      <c r="B118" s="42"/>
      <c r="C118" s="281" t="s">
        <v>413</v>
      </c>
      <c r="D118" s="281" t="s">
        <v>559</v>
      </c>
      <c r="E118" s="282" t="s">
        <v>1398</v>
      </c>
      <c r="F118" s="283" t="s">
        <v>1399</v>
      </c>
      <c r="G118" s="284" t="s">
        <v>1311</v>
      </c>
      <c r="H118" s="285">
        <v>1</v>
      </c>
      <c r="I118" s="286"/>
      <c r="J118" s="287">
        <f>ROUND(I118*H118,2)</f>
        <v>0</v>
      </c>
      <c r="K118" s="283" t="s">
        <v>19</v>
      </c>
      <c r="L118" s="288"/>
      <c r="M118" s="289" t="s">
        <v>19</v>
      </c>
      <c r="N118" s="290" t="s">
        <v>43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428</v>
      </c>
      <c r="AT118" s="226" t="s">
        <v>559</v>
      </c>
      <c r="AU118" s="226" t="s">
        <v>79</v>
      </c>
      <c r="AY118" s="20" t="s">
        <v>170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188</v>
      </c>
      <c r="BM118" s="226" t="s">
        <v>1400</v>
      </c>
    </row>
    <row r="119" s="2" customFormat="1" ht="16.5" customHeight="1">
      <c r="A119" s="41"/>
      <c r="B119" s="42"/>
      <c r="C119" s="281" t="s">
        <v>422</v>
      </c>
      <c r="D119" s="281" t="s">
        <v>559</v>
      </c>
      <c r="E119" s="282" t="s">
        <v>1401</v>
      </c>
      <c r="F119" s="283" t="s">
        <v>1402</v>
      </c>
      <c r="G119" s="284" t="s">
        <v>1311</v>
      </c>
      <c r="H119" s="285">
        <v>2</v>
      </c>
      <c r="I119" s="286"/>
      <c r="J119" s="287">
        <f>ROUND(I119*H119,2)</f>
        <v>0</v>
      </c>
      <c r="K119" s="283" t="s">
        <v>19</v>
      </c>
      <c r="L119" s="288"/>
      <c r="M119" s="289" t="s">
        <v>19</v>
      </c>
      <c r="N119" s="290" t="s">
        <v>43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428</v>
      </c>
      <c r="AT119" s="226" t="s">
        <v>559</v>
      </c>
      <c r="AU119" s="226" t="s">
        <v>79</v>
      </c>
      <c r="AY119" s="20" t="s">
        <v>170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188</v>
      </c>
      <c r="BM119" s="226" t="s">
        <v>1403</v>
      </c>
    </row>
    <row r="120" s="2" customFormat="1" ht="16.5" customHeight="1">
      <c r="A120" s="41"/>
      <c r="B120" s="42"/>
      <c r="C120" s="281" t="s">
        <v>428</v>
      </c>
      <c r="D120" s="281" t="s">
        <v>559</v>
      </c>
      <c r="E120" s="282" t="s">
        <v>1404</v>
      </c>
      <c r="F120" s="283" t="s">
        <v>1405</v>
      </c>
      <c r="G120" s="284" t="s">
        <v>1311</v>
      </c>
      <c r="H120" s="285">
        <v>20</v>
      </c>
      <c r="I120" s="286"/>
      <c r="J120" s="287">
        <f>ROUND(I120*H120,2)</f>
        <v>0</v>
      </c>
      <c r="K120" s="283" t="s">
        <v>19</v>
      </c>
      <c r="L120" s="288"/>
      <c r="M120" s="289" t="s">
        <v>19</v>
      </c>
      <c r="N120" s="290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428</v>
      </c>
      <c r="AT120" s="226" t="s">
        <v>559</v>
      </c>
      <c r="AU120" s="226" t="s">
        <v>79</v>
      </c>
      <c r="AY120" s="20" t="s">
        <v>170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188</v>
      </c>
      <c r="BM120" s="226" t="s">
        <v>1406</v>
      </c>
    </row>
    <row r="121" s="2" customFormat="1" ht="16.5" customHeight="1">
      <c r="A121" s="41"/>
      <c r="B121" s="42"/>
      <c r="C121" s="281" t="s">
        <v>435</v>
      </c>
      <c r="D121" s="281" t="s">
        <v>559</v>
      </c>
      <c r="E121" s="282" t="s">
        <v>1407</v>
      </c>
      <c r="F121" s="283" t="s">
        <v>1408</v>
      </c>
      <c r="G121" s="284" t="s">
        <v>1311</v>
      </c>
      <c r="H121" s="285">
        <v>14</v>
      </c>
      <c r="I121" s="286"/>
      <c r="J121" s="287">
        <f>ROUND(I121*H121,2)</f>
        <v>0</v>
      </c>
      <c r="K121" s="283" t="s">
        <v>19</v>
      </c>
      <c r="L121" s="288"/>
      <c r="M121" s="289" t="s">
        <v>19</v>
      </c>
      <c r="N121" s="290" t="s">
        <v>43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428</v>
      </c>
      <c r="AT121" s="226" t="s">
        <v>559</v>
      </c>
      <c r="AU121" s="226" t="s">
        <v>79</v>
      </c>
      <c r="AY121" s="20" t="s">
        <v>170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188</v>
      </c>
      <c r="BM121" s="226" t="s">
        <v>1409</v>
      </c>
    </row>
    <row r="122" s="2" customFormat="1" ht="16.5" customHeight="1">
      <c r="A122" s="41"/>
      <c r="B122" s="42"/>
      <c r="C122" s="281" t="s">
        <v>442</v>
      </c>
      <c r="D122" s="281" t="s">
        <v>559</v>
      </c>
      <c r="E122" s="282" t="s">
        <v>1410</v>
      </c>
      <c r="F122" s="283" t="s">
        <v>1411</v>
      </c>
      <c r="G122" s="284" t="s">
        <v>1311</v>
      </c>
      <c r="H122" s="285">
        <v>2</v>
      </c>
      <c r="I122" s="286"/>
      <c r="J122" s="287">
        <f>ROUND(I122*H122,2)</f>
        <v>0</v>
      </c>
      <c r="K122" s="283" t="s">
        <v>19</v>
      </c>
      <c r="L122" s="288"/>
      <c r="M122" s="289" t="s">
        <v>19</v>
      </c>
      <c r="N122" s="290" t="s">
        <v>43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428</v>
      </c>
      <c r="AT122" s="226" t="s">
        <v>559</v>
      </c>
      <c r="AU122" s="226" t="s">
        <v>79</v>
      </c>
      <c r="AY122" s="20" t="s">
        <v>170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188</v>
      </c>
      <c r="BM122" s="226" t="s">
        <v>1412</v>
      </c>
    </row>
    <row r="123" s="2" customFormat="1" ht="16.5" customHeight="1">
      <c r="A123" s="41"/>
      <c r="B123" s="42"/>
      <c r="C123" s="281" t="s">
        <v>446</v>
      </c>
      <c r="D123" s="281" t="s">
        <v>559</v>
      </c>
      <c r="E123" s="282" t="s">
        <v>1413</v>
      </c>
      <c r="F123" s="283" t="s">
        <v>1414</v>
      </c>
      <c r="G123" s="284" t="s">
        <v>1311</v>
      </c>
      <c r="H123" s="285">
        <v>2</v>
      </c>
      <c r="I123" s="286"/>
      <c r="J123" s="287">
        <f>ROUND(I123*H123,2)</f>
        <v>0</v>
      </c>
      <c r="K123" s="283" t="s">
        <v>19</v>
      </c>
      <c r="L123" s="288"/>
      <c r="M123" s="289" t="s">
        <v>19</v>
      </c>
      <c r="N123" s="290" t="s">
        <v>43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428</v>
      </c>
      <c r="AT123" s="226" t="s">
        <v>559</v>
      </c>
      <c r="AU123" s="226" t="s">
        <v>79</v>
      </c>
      <c r="AY123" s="20" t="s">
        <v>170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188</v>
      </c>
      <c r="BM123" s="226" t="s">
        <v>1415</v>
      </c>
    </row>
    <row r="124" s="2" customFormat="1" ht="16.5" customHeight="1">
      <c r="A124" s="41"/>
      <c r="B124" s="42"/>
      <c r="C124" s="281" t="s">
        <v>452</v>
      </c>
      <c r="D124" s="281" t="s">
        <v>559</v>
      </c>
      <c r="E124" s="282" t="s">
        <v>1416</v>
      </c>
      <c r="F124" s="283" t="s">
        <v>1417</v>
      </c>
      <c r="G124" s="284" t="s">
        <v>1311</v>
      </c>
      <c r="H124" s="285">
        <v>2</v>
      </c>
      <c r="I124" s="286"/>
      <c r="J124" s="287">
        <f>ROUND(I124*H124,2)</f>
        <v>0</v>
      </c>
      <c r="K124" s="283" t="s">
        <v>19</v>
      </c>
      <c r="L124" s="288"/>
      <c r="M124" s="289" t="s">
        <v>19</v>
      </c>
      <c r="N124" s="290" t="s">
        <v>43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428</v>
      </c>
      <c r="AT124" s="226" t="s">
        <v>559</v>
      </c>
      <c r="AU124" s="226" t="s">
        <v>79</v>
      </c>
      <c r="AY124" s="20" t="s">
        <v>170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188</v>
      </c>
      <c r="BM124" s="226" t="s">
        <v>1418</v>
      </c>
    </row>
    <row r="125" s="2" customFormat="1" ht="16.5" customHeight="1">
      <c r="A125" s="41"/>
      <c r="B125" s="42"/>
      <c r="C125" s="281" t="s">
        <v>458</v>
      </c>
      <c r="D125" s="281" t="s">
        <v>559</v>
      </c>
      <c r="E125" s="282" t="s">
        <v>1419</v>
      </c>
      <c r="F125" s="283" t="s">
        <v>1420</v>
      </c>
      <c r="G125" s="284" t="s">
        <v>1311</v>
      </c>
      <c r="H125" s="285">
        <v>2</v>
      </c>
      <c r="I125" s="286"/>
      <c r="J125" s="287">
        <f>ROUND(I125*H125,2)</f>
        <v>0</v>
      </c>
      <c r="K125" s="283" t="s">
        <v>19</v>
      </c>
      <c r="L125" s="288"/>
      <c r="M125" s="289" t="s">
        <v>19</v>
      </c>
      <c r="N125" s="290" t="s">
        <v>43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428</v>
      </c>
      <c r="AT125" s="226" t="s">
        <v>559</v>
      </c>
      <c r="AU125" s="226" t="s">
        <v>79</v>
      </c>
      <c r="AY125" s="20" t="s">
        <v>170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188</v>
      </c>
      <c r="BM125" s="226" t="s">
        <v>1421</v>
      </c>
    </row>
    <row r="126" s="2" customFormat="1" ht="16.5" customHeight="1">
      <c r="A126" s="41"/>
      <c r="B126" s="42"/>
      <c r="C126" s="281" t="s">
        <v>468</v>
      </c>
      <c r="D126" s="281" t="s">
        <v>559</v>
      </c>
      <c r="E126" s="282" t="s">
        <v>1422</v>
      </c>
      <c r="F126" s="283" t="s">
        <v>1423</v>
      </c>
      <c r="G126" s="284" t="s">
        <v>1311</v>
      </c>
      <c r="H126" s="285">
        <v>1</v>
      </c>
      <c r="I126" s="286"/>
      <c r="J126" s="287">
        <f>ROUND(I126*H126,2)</f>
        <v>0</v>
      </c>
      <c r="K126" s="283" t="s">
        <v>19</v>
      </c>
      <c r="L126" s="288"/>
      <c r="M126" s="289" t="s">
        <v>19</v>
      </c>
      <c r="N126" s="290" t="s">
        <v>43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428</v>
      </c>
      <c r="AT126" s="226" t="s">
        <v>559</v>
      </c>
      <c r="AU126" s="226" t="s">
        <v>79</v>
      </c>
      <c r="AY126" s="20" t="s">
        <v>170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188</v>
      </c>
      <c r="BM126" s="226" t="s">
        <v>1424</v>
      </c>
    </row>
    <row r="127" s="2" customFormat="1" ht="16.5" customHeight="1">
      <c r="A127" s="41"/>
      <c r="B127" s="42"/>
      <c r="C127" s="281" t="s">
        <v>478</v>
      </c>
      <c r="D127" s="281" t="s">
        <v>559</v>
      </c>
      <c r="E127" s="282" t="s">
        <v>1425</v>
      </c>
      <c r="F127" s="283" t="s">
        <v>1426</v>
      </c>
      <c r="G127" s="284" t="s">
        <v>1311</v>
      </c>
      <c r="H127" s="285">
        <v>1</v>
      </c>
      <c r="I127" s="286"/>
      <c r="J127" s="287">
        <f>ROUND(I127*H127,2)</f>
        <v>0</v>
      </c>
      <c r="K127" s="283" t="s">
        <v>19</v>
      </c>
      <c r="L127" s="288"/>
      <c r="M127" s="289" t="s">
        <v>19</v>
      </c>
      <c r="N127" s="290" t="s">
        <v>43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428</v>
      </c>
      <c r="AT127" s="226" t="s">
        <v>559</v>
      </c>
      <c r="AU127" s="226" t="s">
        <v>79</v>
      </c>
      <c r="AY127" s="20" t="s">
        <v>170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188</v>
      </c>
      <c r="BM127" s="226" t="s">
        <v>1427</v>
      </c>
    </row>
    <row r="128" s="2" customFormat="1" ht="16.5" customHeight="1">
      <c r="A128" s="41"/>
      <c r="B128" s="42"/>
      <c r="C128" s="281" t="s">
        <v>487</v>
      </c>
      <c r="D128" s="281" t="s">
        <v>559</v>
      </c>
      <c r="E128" s="282" t="s">
        <v>1428</v>
      </c>
      <c r="F128" s="283" t="s">
        <v>1429</v>
      </c>
      <c r="G128" s="284" t="s">
        <v>1213</v>
      </c>
      <c r="H128" s="285">
        <v>1</v>
      </c>
      <c r="I128" s="286"/>
      <c r="J128" s="287">
        <f>ROUND(I128*H128,2)</f>
        <v>0</v>
      </c>
      <c r="K128" s="283" t="s">
        <v>19</v>
      </c>
      <c r="L128" s="288"/>
      <c r="M128" s="289" t="s">
        <v>19</v>
      </c>
      <c r="N128" s="290" t="s">
        <v>43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428</v>
      </c>
      <c r="AT128" s="226" t="s">
        <v>559</v>
      </c>
      <c r="AU128" s="226" t="s">
        <v>79</v>
      </c>
      <c r="AY128" s="20" t="s">
        <v>170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79</v>
      </c>
      <c r="BK128" s="227">
        <f>ROUND(I128*H128,2)</f>
        <v>0</v>
      </c>
      <c r="BL128" s="20" t="s">
        <v>188</v>
      </c>
      <c r="BM128" s="226" t="s">
        <v>1430</v>
      </c>
    </row>
    <row r="129" s="2" customFormat="1" ht="16.5" customHeight="1">
      <c r="A129" s="41"/>
      <c r="B129" s="42"/>
      <c r="C129" s="215" t="s">
        <v>492</v>
      </c>
      <c r="D129" s="215" t="s">
        <v>172</v>
      </c>
      <c r="E129" s="216" t="s">
        <v>1431</v>
      </c>
      <c r="F129" s="217" t="s">
        <v>1310</v>
      </c>
      <c r="G129" s="218" t="s">
        <v>1311</v>
      </c>
      <c r="H129" s="219">
        <v>1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43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188</v>
      </c>
      <c r="AT129" s="226" t="s">
        <v>172</v>
      </c>
      <c r="AU129" s="226" t="s">
        <v>79</v>
      </c>
      <c r="AY129" s="20" t="s">
        <v>170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188</v>
      </c>
      <c r="BM129" s="226" t="s">
        <v>1432</v>
      </c>
    </row>
    <row r="130" s="2" customFormat="1" ht="16.5" customHeight="1">
      <c r="A130" s="41"/>
      <c r="B130" s="42"/>
      <c r="C130" s="215" t="s">
        <v>499</v>
      </c>
      <c r="D130" s="215" t="s">
        <v>172</v>
      </c>
      <c r="E130" s="216" t="s">
        <v>1433</v>
      </c>
      <c r="F130" s="217" t="s">
        <v>1314</v>
      </c>
      <c r="G130" s="218" t="s">
        <v>1311</v>
      </c>
      <c r="H130" s="219">
        <v>4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43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188</v>
      </c>
      <c r="AT130" s="226" t="s">
        <v>172</v>
      </c>
      <c r="AU130" s="226" t="s">
        <v>79</v>
      </c>
      <c r="AY130" s="20" t="s">
        <v>170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188</v>
      </c>
      <c r="BM130" s="226" t="s">
        <v>1434</v>
      </c>
    </row>
    <row r="131" s="2" customFormat="1" ht="16.5" customHeight="1">
      <c r="A131" s="41"/>
      <c r="B131" s="42"/>
      <c r="C131" s="215" t="s">
        <v>518</v>
      </c>
      <c r="D131" s="215" t="s">
        <v>172</v>
      </c>
      <c r="E131" s="216" t="s">
        <v>1435</v>
      </c>
      <c r="F131" s="217" t="s">
        <v>1317</v>
      </c>
      <c r="G131" s="218" t="s">
        <v>1311</v>
      </c>
      <c r="H131" s="219">
        <v>2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43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188</v>
      </c>
      <c r="AT131" s="226" t="s">
        <v>172</v>
      </c>
      <c r="AU131" s="226" t="s">
        <v>79</v>
      </c>
      <c r="AY131" s="20" t="s">
        <v>170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188</v>
      </c>
      <c r="BM131" s="226" t="s">
        <v>1436</v>
      </c>
    </row>
    <row r="132" s="2" customFormat="1" ht="16.5" customHeight="1">
      <c r="A132" s="41"/>
      <c r="B132" s="42"/>
      <c r="C132" s="215" t="s">
        <v>829</v>
      </c>
      <c r="D132" s="215" t="s">
        <v>172</v>
      </c>
      <c r="E132" s="216" t="s">
        <v>1437</v>
      </c>
      <c r="F132" s="217" t="s">
        <v>1320</v>
      </c>
      <c r="G132" s="218" t="s">
        <v>1311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43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188</v>
      </c>
      <c r="AT132" s="226" t="s">
        <v>172</v>
      </c>
      <c r="AU132" s="226" t="s">
        <v>79</v>
      </c>
      <c r="AY132" s="20" t="s">
        <v>170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79</v>
      </c>
      <c r="BK132" s="227">
        <f>ROUND(I132*H132,2)</f>
        <v>0</v>
      </c>
      <c r="BL132" s="20" t="s">
        <v>188</v>
      </c>
      <c r="BM132" s="226" t="s">
        <v>1438</v>
      </c>
    </row>
    <row r="133" s="2" customFormat="1" ht="16.5" customHeight="1">
      <c r="A133" s="41"/>
      <c r="B133" s="42"/>
      <c r="C133" s="215" t="s">
        <v>840</v>
      </c>
      <c r="D133" s="215" t="s">
        <v>172</v>
      </c>
      <c r="E133" s="216" t="s">
        <v>1439</v>
      </c>
      <c r="F133" s="217" t="s">
        <v>1323</v>
      </c>
      <c r="G133" s="218" t="s">
        <v>1311</v>
      </c>
      <c r="H133" s="219">
        <v>2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43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188</v>
      </c>
      <c r="AT133" s="226" t="s">
        <v>172</v>
      </c>
      <c r="AU133" s="226" t="s">
        <v>79</v>
      </c>
      <c r="AY133" s="20" t="s">
        <v>170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188</v>
      </c>
      <c r="BM133" s="226" t="s">
        <v>1440</v>
      </c>
    </row>
    <row r="134" s="2" customFormat="1" ht="16.5" customHeight="1">
      <c r="A134" s="41"/>
      <c r="B134" s="42"/>
      <c r="C134" s="215" t="s">
        <v>848</v>
      </c>
      <c r="D134" s="215" t="s">
        <v>172</v>
      </c>
      <c r="E134" s="216" t="s">
        <v>1441</v>
      </c>
      <c r="F134" s="217" t="s">
        <v>1326</v>
      </c>
      <c r="G134" s="218" t="s">
        <v>1311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188</v>
      </c>
      <c r="AT134" s="226" t="s">
        <v>172</v>
      </c>
      <c r="AU134" s="226" t="s">
        <v>79</v>
      </c>
      <c r="AY134" s="20" t="s">
        <v>170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188</v>
      </c>
      <c r="BM134" s="226" t="s">
        <v>1442</v>
      </c>
    </row>
    <row r="135" s="2" customFormat="1" ht="16.5" customHeight="1">
      <c r="A135" s="41"/>
      <c r="B135" s="42"/>
      <c r="C135" s="215" t="s">
        <v>853</v>
      </c>
      <c r="D135" s="215" t="s">
        <v>172</v>
      </c>
      <c r="E135" s="216" t="s">
        <v>1443</v>
      </c>
      <c r="F135" s="217" t="s">
        <v>1329</v>
      </c>
      <c r="G135" s="218" t="s">
        <v>1311</v>
      </c>
      <c r="H135" s="219">
        <v>51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43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188</v>
      </c>
      <c r="AT135" s="226" t="s">
        <v>172</v>
      </c>
      <c r="AU135" s="226" t="s">
        <v>79</v>
      </c>
      <c r="AY135" s="20" t="s">
        <v>170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188</v>
      </c>
      <c r="BM135" s="226" t="s">
        <v>1444</v>
      </c>
    </row>
    <row r="136" s="2" customFormat="1" ht="16.5" customHeight="1">
      <c r="A136" s="41"/>
      <c r="B136" s="42"/>
      <c r="C136" s="215" t="s">
        <v>858</v>
      </c>
      <c r="D136" s="215" t="s">
        <v>172</v>
      </c>
      <c r="E136" s="216" t="s">
        <v>1445</v>
      </c>
      <c r="F136" s="217" t="s">
        <v>1332</v>
      </c>
      <c r="G136" s="218" t="s">
        <v>1311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43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188</v>
      </c>
      <c r="AT136" s="226" t="s">
        <v>172</v>
      </c>
      <c r="AU136" s="226" t="s">
        <v>79</v>
      </c>
      <c r="AY136" s="20" t="s">
        <v>170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188</v>
      </c>
      <c r="BM136" s="226" t="s">
        <v>1446</v>
      </c>
    </row>
    <row r="137" s="2" customFormat="1" ht="16.5" customHeight="1">
      <c r="A137" s="41"/>
      <c r="B137" s="42"/>
      <c r="C137" s="215" t="s">
        <v>865</v>
      </c>
      <c r="D137" s="215" t="s">
        <v>172</v>
      </c>
      <c r="E137" s="216" t="s">
        <v>1447</v>
      </c>
      <c r="F137" s="217" t="s">
        <v>1335</v>
      </c>
      <c r="G137" s="218" t="s">
        <v>1311</v>
      </c>
      <c r="H137" s="219">
        <v>10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43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188</v>
      </c>
      <c r="AT137" s="226" t="s">
        <v>172</v>
      </c>
      <c r="AU137" s="226" t="s">
        <v>79</v>
      </c>
      <c r="AY137" s="20" t="s">
        <v>170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188</v>
      </c>
      <c r="BM137" s="226" t="s">
        <v>1448</v>
      </c>
    </row>
    <row r="138" s="2" customFormat="1" ht="16.5" customHeight="1">
      <c r="A138" s="41"/>
      <c r="B138" s="42"/>
      <c r="C138" s="215" t="s">
        <v>870</v>
      </c>
      <c r="D138" s="215" t="s">
        <v>172</v>
      </c>
      <c r="E138" s="216" t="s">
        <v>1449</v>
      </c>
      <c r="F138" s="217" t="s">
        <v>1338</v>
      </c>
      <c r="G138" s="218" t="s">
        <v>1311</v>
      </c>
      <c r="H138" s="219">
        <v>60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43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188</v>
      </c>
      <c r="AT138" s="226" t="s">
        <v>172</v>
      </c>
      <c r="AU138" s="226" t="s">
        <v>79</v>
      </c>
      <c r="AY138" s="20" t="s">
        <v>170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188</v>
      </c>
      <c r="BM138" s="226" t="s">
        <v>1450</v>
      </c>
    </row>
    <row r="139" s="2" customFormat="1" ht="16.5" customHeight="1">
      <c r="A139" s="41"/>
      <c r="B139" s="42"/>
      <c r="C139" s="215" t="s">
        <v>875</v>
      </c>
      <c r="D139" s="215" t="s">
        <v>172</v>
      </c>
      <c r="E139" s="216" t="s">
        <v>1451</v>
      </c>
      <c r="F139" s="217" t="s">
        <v>1341</v>
      </c>
      <c r="G139" s="218" t="s">
        <v>1311</v>
      </c>
      <c r="H139" s="219">
        <v>45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188</v>
      </c>
      <c r="AT139" s="226" t="s">
        <v>172</v>
      </c>
      <c r="AU139" s="226" t="s">
        <v>79</v>
      </c>
      <c r="AY139" s="20" t="s">
        <v>170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188</v>
      </c>
      <c r="BM139" s="226" t="s">
        <v>1452</v>
      </c>
    </row>
    <row r="140" s="2" customFormat="1" ht="16.5" customHeight="1">
      <c r="A140" s="41"/>
      <c r="B140" s="42"/>
      <c r="C140" s="215" t="s">
        <v>883</v>
      </c>
      <c r="D140" s="215" t="s">
        <v>172</v>
      </c>
      <c r="E140" s="216" t="s">
        <v>1453</v>
      </c>
      <c r="F140" s="217" t="s">
        <v>1344</v>
      </c>
      <c r="G140" s="218" t="s">
        <v>1311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43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188</v>
      </c>
      <c r="AT140" s="226" t="s">
        <v>172</v>
      </c>
      <c r="AU140" s="226" t="s">
        <v>79</v>
      </c>
      <c r="AY140" s="20" t="s">
        <v>170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79</v>
      </c>
      <c r="BK140" s="227">
        <f>ROUND(I140*H140,2)</f>
        <v>0</v>
      </c>
      <c r="BL140" s="20" t="s">
        <v>188</v>
      </c>
      <c r="BM140" s="226" t="s">
        <v>1454</v>
      </c>
    </row>
    <row r="141" s="2" customFormat="1" ht="16.5" customHeight="1">
      <c r="A141" s="41"/>
      <c r="B141" s="42"/>
      <c r="C141" s="215" t="s">
        <v>891</v>
      </c>
      <c r="D141" s="215" t="s">
        <v>172</v>
      </c>
      <c r="E141" s="216" t="s">
        <v>1455</v>
      </c>
      <c r="F141" s="217" t="s">
        <v>1347</v>
      </c>
      <c r="G141" s="218" t="s">
        <v>288</v>
      </c>
      <c r="H141" s="219">
        <v>3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43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188</v>
      </c>
      <c r="AT141" s="226" t="s">
        <v>172</v>
      </c>
      <c r="AU141" s="226" t="s">
        <v>79</v>
      </c>
      <c r="AY141" s="20" t="s">
        <v>170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188</v>
      </c>
      <c r="BM141" s="226" t="s">
        <v>1456</v>
      </c>
    </row>
    <row r="142" s="2" customFormat="1" ht="16.5" customHeight="1">
      <c r="A142" s="41"/>
      <c r="B142" s="42"/>
      <c r="C142" s="215" t="s">
        <v>896</v>
      </c>
      <c r="D142" s="215" t="s">
        <v>172</v>
      </c>
      <c r="E142" s="216" t="s">
        <v>1457</v>
      </c>
      <c r="F142" s="217" t="s">
        <v>1350</v>
      </c>
      <c r="G142" s="218" t="s">
        <v>288</v>
      </c>
      <c r="H142" s="219">
        <v>25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43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188</v>
      </c>
      <c r="AT142" s="226" t="s">
        <v>172</v>
      </c>
      <c r="AU142" s="226" t="s">
        <v>79</v>
      </c>
      <c r="AY142" s="20" t="s">
        <v>170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188</v>
      </c>
      <c r="BM142" s="226" t="s">
        <v>1458</v>
      </c>
    </row>
    <row r="143" s="2" customFormat="1" ht="16.5" customHeight="1">
      <c r="A143" s="41"/>
      <c r="B143" s="42"/>
      <c r="C143" s="215" t="s">
        <v>902</v>
      </c>
      <c r="D143" s="215" t="s">
        <v>172</v>
      </c>
      <c r="E143" s="216" t="s">
        <v>1459</v>
      </c>
      <c r="F143" s="217" t="s">
        <v>1353</v>
      </c>
      <c r="G143" s="218" t="s">
        <v>288</v>
      </c>
      <c r="H143" s="219">
        <v>100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188</v>
      </c>
      <c r="AT143" s="226" t="s">
        <v>172</v>
      </c>
      <c r="AU143" s="226" t="s">
        <v>79</v>
      </c>
      <c r="AY143" s="20" t="s">
        <v>170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188</v>
      </c>
      <c r="BM143" s="226" t="s">
        <v>1460</v>
      </c>
    </row>
    <row r="144" s="2" customFormat="1" ht="16.5" customHeight="1">
      <c r="A144" s="41"/>
      <c r="B144" s="42"/>
      <c r="C144" s="215" t="s">
        <v>907</v>
      </c>
      <c r="D144" s="215" t="s">
        <v>172</v>
      </c>
      <c r="E144" s="216" t="s">
        <v>1461</v>
      </c>
      <c r="F144" s="217" t="s">
        <v>1356</v>
      </c>
      <c r="G144" s="218" t="s">
        <v>288</v>
      </c>
      <c r="H144" s="219">
        <v>25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188</v>
      </c>
      <c r="AT144" s="226" t="s">
        <v>172</v>
      </c>
      <c r="AU144" s="226" t="s">
        <v>79</v>
      </c>
      <c r="AY144" s="20" t="s">
        <v>170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188</v>
      </c>
      <c r="BM144" s="226" t="s">
        <v>1462</v>
      </c>
    </row>
    <row r="145" s="2" customFormat="1" ht="16.5" customHeight="1">
      <c r="A145" s="41"/>
      <c r="B145" s="42"/>
      <c r="C145" s="215" t="s">
        <v>915</v>
      </c>
      <c r="D145" s="215" t="s">
        <v>172</v>
      </c>
      <c r="E145" s="216" t="s">
        <v>1463</v>
      </c>
      <c r="F145" s="217" t="s">
        <v>1359</v>
      </c>
      <c r="G145" s="218" t="s">
        <v>288</v>
      </c>
      <c r="H145" s="219">
        <v>590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43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188</v>
      </c>
      <c r="AT145" s="226" t="s">
        <v>172</v>
      </c>
      <c r="AU145" s="226" t="s">
        <v>79</v>
      </c>
      <c r="AY145" s="20" t="s">
        <v>170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188</v>
      </c>
      <c r="BM145" s="226" t="s">
        <v>1464</v>
      </c>
    </row>
    <row r="146" s="2" customFormat="1" ht="16.5" customHeight="1">
      <c r="A146" s="41"/>
      <c r="B146" s="42"/>
      <c r="C146" s="215" t="s">
        <v>922</v>
      </c>
      <c r="D146" s="215" t="s">
        <v>172</v>
      </c>
      <c r="E146" s="216" t="s">
        <v>1465</v>
      </c>
      <c r="F146" s="217" t="s">
        <v>1362</v>
      </c>
      <c r="G146" s="218" t="s">
        <v>288</v>
      </c>
      <c r="H146" s="219">
        <v>75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43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188</v>
      </c>
      <c r="AT146" s="226" t="s">
        <v>172</v>
      </c>
      <c r="AU146" s="226" t="s">
        <v>79</v>
      </c>
      <c r="AY146" s="20" t="s">
        <v>170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188</v>
      </c>
      <c r="BM146" s="226" t="s">
        <v>1466</v>
      </c>
    </row>
    <row r="147" s="2" customFormat="1" ht="16.5" customHeight="1">
      <c r="A147" s="41"/>
      <c r="B147" s="42"/>
      <c r="C147" s="215" t="s">
        <v>927</v>
      </c>
      <c r="D147" s="215" t="s">
        <v>172</v>
      </c>
      <c r="E147" s="216" t="s">
        <v>1467</v>
      </c>
      <c r="F147" s="217" t="s">
        <v>1365</v>
      </c>
      <c r="G147" s="218" t="s">
        <v>288</v>
      </c>
      <c r="H147" s="219">
        <v>415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43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188</v>
      </c>
      <c r="AT147" s="226" t="s">
        <v>172</v>
      </c>
      <c r="AU147" s="226" t="s">
        <v>79</v>
      </c>
      <c r="AY147" s="20" t="s">
        <v>170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188</v>
      </c>
      <c r="BM147" s="226" t="s">
        <v>1468</v>
      </c>
    </row>
    <row r="148" s="2" customFormat="1" ht="16.5" customHeight="1">
      <c r="A148" s="41"/>
      <c r="B148" s="42"/>
      <c r="C148" s="215" t="s">
        <v>933</v>
      </c>
      <c r="D148" s="215" t="s">
        <v>172</v>
      </c>
      <c r="E148" s="216" t="s">
        <v>1469</v>
      </c>
      <c r="F148" s="217" t="s">
        <v>1368</v>
      </c>
      <c r="G148" s="218" t="s">
        <v>288</v>
      </c>
      <c r="H148" s="219">
        <v>15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43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188</v>
      </c>
      <c r="AT148" s="226" t="s">
        <v>172</v>
      </c>
      <c r="AU148" s="226" t="s">
        <v>79</v>
      </c>
      <c r="AY148" s="20" t="s">
        <v>170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188</v>
      </c>
      <c r="BM148" s="226" t="s">
        <v>1470</v>
      </c>
    </row>
    <row r="149" s="2" customFormat="1" ht="16.5" customHeight="1">
      <c r="A149" s="41"/>
      <c r="B149" s="42"/>
      <c r="C149" s="215" t="s">
        <v>682</v>
      </c>
      <c r="D149" s="215" t="s">
        <v>172</v>
      </c>
      <c r="E149" s="216" t="s">
        <v>1471</v>
      </c>
      <c r="F149" s="217" t="s">
        <v>1371</v>
      </c>
      <c r="G149" s="218" t="s">
        <v>288</v>
      </c>
      <c r="H149" s="219">
        <v>30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43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188</v>
      </c>
      <c r="AT149" s="226" t="s">
        <v>172</v>
      </c>
      <c r="AU149" s="226" t="s">
        <v>79</v>
      </c>
      <c r="AY149" s="20" t="s">
        <v>170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188</v>
      </c>
      <c r="BM149" s="226" t="s">
        <v>1472</v>
      </c>
    </row>
    <row r="150" s="2" customFormat="1" ht="16.5" customHeight="1">
      <c r="A150" s="41"/>
      <c r="B150" s="42"/>
      <c r="C150" s="215" t="s">
        <v>721</v>
      </c>
      <c r="D150" s="215" t="s">
        <v>172</v>
      </c>
      <c r="E150" s="216" t="s">
        <v>1473</v>
      </c>
      <c r="F150" s="217" t="s">
        <v>1474</v>
      </c>
      <c r="G150" s="218" t="s">
        <v>1311</v>
      </c>
      <c r="H150" s="219">
        <v>4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188</v>
      </c>
      <c r="AT150" s="226" t="s">
        <v>172</v>
      </c>
      <c r="AU150" s="226" t="s">
        <v>79</v>
      </c>
      <c r="AY150" s="20" t="s">
        <v>170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188</v>
      </c>
      <c r="BM150" s="226" t="s">
        <v>1475</v>
      </c>
    </row>
    <row r="151" s="2" customFormat="1" ht="16.5" customHeight="1">
      <c r="A151" s="41"/>
      <c r="B151" s="42"/>
      <c r="C151" s="215" t="s">
        <v>701</v>
      </c>
      <c r="D151" s="215" t="s">
        <v>172</v>
      </c>
      <c r="E151" s="216" t="s">
        <v>1476</v>
      </c>
      <c r="F151" s="217" t="s">
        <v>1477</v>
      </c>
      <c r="G151" s="218" t="s">
        <v>1311</v>
      </c>
      <c r="H151" s="219">
        <v>8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43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188</v>
      </c>
      <c r="AT151" s="226" t="s">
        <v>172</v>
      </c>
      <c r="AU151" s="226" t="s">
        <v>79</v>
      </c>
      <c r="AY151" s="20" t="s">
        <v>170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188</v>
      </c>
      <c r="BM151" s="226" t="s">
        <v>1478</v>
      </c>
    </row>
    <row r="152" s="2" customFormat="1" ht="16.5" customHeight="1">
      <c r="A152" s="41"/>
      <c r="B152" s="42"/>
      <c r="C152" s="215" t="s">
        <v>960</v>
      </c>
      <c r="D152" s="215" t="s">
        <v>172</v>
      </c>
      <c r="E152" s="216" t="s">
        <v>1479</v>
      </c>
      <c r="F152" s="217" t="s">
        <v>1480</v>
      </c>
      <c r="G152" s="218" t="s">
        <v>1311</v>
      </c>
      <c r="H152" s="219">
        <v>10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188</v>
      </c>
      <c r="AT152" s="226" t="s">
        <v>172</v>
      </c>
      <c r="AU152" s="226" t="s">
        <v>79</v>
      </c>
      <c r="AY152" s="20" t="s">
        <v>170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188</v>
      </c>
      <c r="BM152" s="226" t="s">
        <v>1481</v>
      </c>
    </row>
    <row r="153" s="2" customFormat="1" ht="16.5" customHeight="1">
      <c r="A153" s="41"/>
      <c r="B153" s="42"/>
      <c r="C153" s="215" t="s">
        <v>969</v>
      </c>
      <c r="D153" s="215" t="s">
        <v>172</v>
      </c>
      <c r="E153" s="216" t="s">
        <v>1482</v>
      </c>
      <c r="F153" s="217" t="s">
        <v>1483</v>
      </c>
      <c r="G153" s="218" t="s">
        <v>1311</v>
      </c>
      <c r="H153" s="219">
        <v>40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43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188</v>
      </c>
      <c r="AT153" s="226" t="s">
        <v>172</v>
      </c>
      <c r="AU153" s="226" t="s">
        <v>79</v>
      </c>
      <c r="AY153" s="20" t="s">
        <v>170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79</v>
      </c>
      <c r="BK153" s="227">
        <f>ROUND(I153*H153,2)</f>
        <v>0</v>
      </c>
      <c r="BL153" s="20" t="s">
        <v>188</v>
      </c>
      <c r="BM153" s="226" t="s">
        <v>1484</v>
      </c>
    </row>
    <row r="154" s="2" customFormat="1" ht="16.5" customHeight="1">
      <c r="A154" s="41"/>
      <c r="B154" s="42"/>
      <c r="C154" s="215" t="s">
        <v>974</v>
      </c>
      <c r="D154" s="215" t="s">
        <v>172</v>
      </c>
      <c r="E154" s="216" t="s">
        <v>1485</v>
      </c>
      <c r="F154" s="217" t="s">
        <v>1486</v>
      </c>
      <c r="G154" s="218" t="s">
        <v>1311</v>
      </c>
      <c r="H154" s="219">
        <v>110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43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188</v>
      </c>
      <c r="AT154" s="226" t="s">
        <v>172</v>
      </c>
      <c r="AU154" s="226" t="s">
        <v>79</v>
      </c>
      <c r="AY154" s="20" t="s">
        <v>170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188</v>
      </c>
      <c r="BM154" s="226" t="s">
        <v>1487</v>
      </c>
    </row>
    <row r="155" s="2" customFormat="1" ht="16.5" customHeight="1">
      <c r="A155" s="41"/>
      <c r="B155" s="42"/>
      <c r="C155" s="215" t="s">
        <v>983</v>
      </c>
      <c r="D155" s="215" t="s">
        <v>172</v>
      </c>
      <c r="E155" s="216" t="s">
        <v>1488</v>
      </c>
      <c r="F155" s="217" t="s">
        <v>1374</v>
      </c>
      <c r="G155" s="218" t="s">
        <v>288</v>
      </c>
      <c r="H155" s="219">
        <v>200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43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188</v>
      </c>
      <c r="AT155" s="226" t="s">
        <v>172</v>
      </c>
      <c r="AU155" s="226" t="s">
        <v>79</v>
      </c>
      <c r="AY155" s="20" t="s">
        <v>170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188</v>
      </c>
      <c r="BM155" s="226" t="s">
        <v>1489</v>
      </c>
    </row>
    <row r="156" s="2" customFormat="1" ht="16.5" customHeight="1">
      <c r="A156" s="41"/>
      <c r="B156" s="42"/>
      <c r="C156" s="215" t="s">
        <v>989</v>
      </c>
      <c r="D156" s="215" t="s">
        <v>172</v>
      </c>
      <c r="E156" s="216" t="s">
        <v>1490</v>
      </c>
      <c r="F156" s="217" t="s">
        <v>1377</v>
      </c>
      <c r="G156" s="218" t="s">
        <v>1378</v>
      </c>
      <c r="H156" s="219">
        <v>1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188</v>
      </c>
      <c r="AT156" s="226" t="s">
        <v>172</v>
      </c>
      <c r="AU156" s="226" t="s">
        <v>79</v>
      </c>
      <c r="AY156" s="20" t="s">
        <v>170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79</v>
      </c>
      <c r="BK156" s="227">
        <f>ROUND(I156*H156,2)</f>
        <v>0</v>
      </c>
      <c r="BL156" s="20" t="s">
        <v>188</v>
      </c>
      <c r="BM156" s="226" t="s">
        <v>1491</v>
      </c>
    </row>
    <row r="157" s="2" customFormat="1" ht="33" customHeight="1">
      <c r="A157" s="41"/>
      <c r="B157" s="42"/>
      <c r="C157" s="215" t="s">
        <v>992</v>
      </c>
      <c r="D157" s="215" t="s">
        <v>172</v>
      </c>
      <c r="E157" s="216" t="s">
        <v>1492</v>
      </c>
      <c r="F157" s="217" t="s">
        <v>1381</v>
      </c>
      <c r="G157" s="218" t="s">
        <v>1311</v>
      </c>
      <c r="H157" s="219">
        <v>1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43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188</v>
      </c>
      <c r="AT157" s="226" t="s">
        <v>172</v>
      </c>
      <c r="AU157" s="226" t="s">
        <v>79</v>
      </c>
      <c r="AY157" s="20" t="s">
        <v>170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79</v>
      </c>
      <c r="BK157" s="227">
        <f>ROUND(I157*H157,2)</f>
        <v>0</v>
      </c>
      <c r="BL157" s="20" t="s">
        <v>188</v>
      </c>
      <c r="BM157" s="226" t="s">
        <v>1493</v>
      </c>
    </row>
    <row r="158" s="2" customFormat="1" ht="37.8" customHeight="1">
      <c r="A158" s="41"/>
      <c r="B158" s="42"/>
      <c r="C158" s="215" t="s">
        <v>1001</v>
      </c>
      <c r="D158" s="215" t="s">
        <v>172</v>
      </c>
      <c r="E158" s="216" t="s">
        <v>1494</v>
      </c>
      <c r="F158" s="217" t="s">
        <v>1495</v>
      </c>
      <c r="G158" s="218" t="s">
        <v>1311</v>
      </c>
      <c r="H158" s="219">
        <v>1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43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188</v>
      </c>
      <c r="AT158" s="226" t="s">
        <v>172</v>
      </c>
      <c r="AU158" s="226" t="s">
        <v>79</v>
      </c>
      <c r="AY158" s="20" t="s">
        <v>170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188</v>
      </c>
      <c r="BM158" s="226" t="s">
        <v>1496</v>
      </c>
    </row>
    <row r="159" s="2" customFormat="1" ht="16.5" customHeight="1">
      <c r="A159" s="41"/>
      <c r="B159" s="42"/>
      <c r="C159" s="215" t="s">
        <v>1006</v>
      </c>
      <c r="D159" s="215" t="s">
        <v>172</v>
      </c>
      <c r="E159" s="216" t="s">
        <v>1497</v>
      </c>
      <c r="F159" s="217" t="s">
        <v>1387</v>
      </c>
      <c r="G159" s="218" t="s">
        <v>1311</v>
      </c>
      <c r="H159" s="219">
        <v>1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43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188</v>
      </c>
      <c r="AT159" s="226" t="s">
        <v>172</v>
      </c>
      <c r="AU159" s="226" t="s">
        <v>79</v>
      </c>
      <c r="AY159" s="20" t="s">
        <v>170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188</v>
      </c>
      <c r="BM159" s="226" t="s">
        <v>1498</v>
      </c>
    </row>
    <row r="160" s="2" customFormat="1" ht="16.5" customHeight="1">
      <c r="A160" s="41"/>
      <c r="B160" s="42"/>
      <c r="C160" s="215" t="s">
        <v>1023</v>
      </c>
      <c r="D160" s="215" t="s">
        <v>172</v>
      </c>
      <c r="E160" s="216" t="s">
        <v>1499</v>
      </c>
      <c r="F160" s="217" t="s">
        <v>1390</v>
      </c>
      <c r="G160" s="218" t="s">
        <v>1311</v>
      </c>
      <c r="H160" s="219">
        <v>1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43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188</v>
      </c>
      <c r="AT160" s="226" t="s">
        <v>172</v>
      </c>
      <c r="AU160" s="226" t="s">
        <v>79</v>
      </c>
      <c r="AY160" s="20" t="s">
        <v>170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188</v>
      </c>
      <c r="BM160" s="226" t="s">
        <v>1500</v>
      </c>
    </row>
    <row r="161" s="2" customFormat="1" ht="16.5" customHeight="1">
      <c r="A161" s="41"/>
      <c r="B161" s="42"/>
      <c r="C161" s="215" t="s">
        <v>1026</v>
      </c>
      <c r="D161" s="215" t="s">
        <v>172</v>
      </c>
      <c r="E161" s="216" t="s">
        <v>1501</v>
      </c>
      <c r="F161" s="217" t="s">
        <v>1393</v>
      </c>
      <c r="G161" s="218" t="s">
        <v>1311</v>
      </c>
      <c r="H161" s="219">
        <v>1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43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188</v>
      </c>
      <c r="AT161" s="226" t="s">
        <v>172</v>
      </c>
      <c r="AU161" s="226" t="s">
        <v>79</v>
      </c>
      <c r="AY161" s="20" t="s">
        <v>170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188</v>
      </c>
      <c r="BM161" s="226" t="s">
        <v>1502</v>
      </c>
    </row>
    <row r="162" s="2" customFormat="1" ht="16.5" customHeight="1">
      <c r="A162" s="41"/>
      <c r="B162" s="42"/>
      <c r="C162" s="215" t="s">
        <v>1038</v>
      </c>
      <c r="D162" s="215" t="s">
        <v>172</v>
      </c>
      <c r="E162" s="216" t="s">
        <v>1503</v>
      </c>
      <c r="F162" s="217" t="s">
        <v>1396</v>
      </c>
      <c r="G162" s="218" t="s">
        <v>1311</v>
      </c>
      <c r="H162" s="219">
        <v>4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43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188</v>
      </c>
      <c r="AT162" s="226" t="s">
        <v>172</v>
      </c>
      <c r="AU162" s="226" t="s">
        <v>79</v>
      </c>
      <c r="AY162" s="20" t="s">
        <v>170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79</v>
      </c>
      <c r="BK162" s="227">
        <f>ROUND(I162*H162,2)</f>
        <v>0</v>
      </c>
      <c r="BL162" s="20" t="s">
        <v>188</v>
      </c>
      <c r="BM162" s="226" t="s">
        <v>1504</v>
      </c>
    </row>
    <row r="163" s="2" customFormat="1" ht="16.5" customHeight="1">
      <c r="A163" s="41"/>
      <c r="B163" s="42"/>
      <c r="C163" s="215" t="s">
        <v>1043</v>
      </c>
      <c r="D163" s="215" t="s">
        <v>172</v>
      </c>
      <c r="E163" s="216" t="s">
        <v>1505</v>
      </c>
      <c r="F163" s="217" t="s">
        <v>1399</v>
      </c>
      <c r="G163" s="218" t="s">
        <v>1311</v>
      </c>
      <c r="H163" s="219">
        <v>1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43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188</v>
      </c>
      <c r="AT163" s="226" t="s">
        <v>172</v>
      </c>
      <c r="AU163" s="226" t="s">
        <v>79</v>
      </c>
      <c r="AY163" s="20" t="s">
        <v>170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188</v>
      </c>
      <c r="BM163" s="226" t="s">
        <v>1506</v>
      </c>
    </row>
    <row r="164" s="2" customFormat="1" ht="16.5" customHeight="1">
      <c r="A164" s="41"/>
      <c r="B164" s="42"/>
      <c r="C164" s="215" t="s">
        <v>1048</v>
      </c>
      <c r="D164" s="215" t="s">
        <v>172</v>
      </c>
      <c r="E164" s="216" t="s">
        <v>1507</v>
      </c>
      <c r="F164" s="217" t="s">
        <v>1402</v>
      </c>
      <c r="G164" s="218" t="s">
        <v>1311</v>
      </c>
      <c r="H164" s="219">
        <v>2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43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188</v>
      </c>
      <c r="AT164" s="226" t="s">
        <v>172</v>
      </c>
      <c r="AU164" s="226" t="s">
        <v>79</v>
      </c>
      <c r="AY164" s="20" t="s">
        <v>170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79</v>
      </c>
      <c r="BK164" s="227">
        <f>ROUND(I164*H164,2)</f>
        <v>0</v>
      </c>
      <c r="BL164" s="20" t="s">
        <v>188</v>
      </c>
      <c r="BM164" s="226" t="s">
        <v>1508</v>
      </c>
    </row>
    <row r="165" s="2" customFormat="1" ht="16.5" customHeight="1">
      <c r="A165" s="41"/>
      <c r="B165" s="42"/>
      <c r="C165" s="215" t="s">
        <v>1053</v>
      </c>
      <c r="D165" s="215" t="s">
        <v>172</v>
      </c>
      <c r="E165" s="216" t="s">
        <v>1509</v>
      </c>
      <c r="F165" s="217" t="s">
        <v>1405</v>
      </c>
      <c r="G165" s="218" t="s">
        <v>1311</v>
      </c>
      <c r="H165" s="219">
        <v>20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43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188</v>
      </c>
      <c r="AT165" s="226" t="s">
        <v>172</v>
      </c>
      <c r="AU165" s="226" t="s">
        <v>79</v>
      </c>
      <c r="AY165" s="20" t="s">
        <v>170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79</v>
      </c>
      <c r="BK165" s="227">
        <f>ROUND(I165*H165,2)</f>
        <v>0</v>
      </c>
      <c r="BL165" s="20" t="s">
        <v>188</v>
      </c>
      <c r="BM165" s="226" t="s">
        <v>1510</v>
      </c>
    </row>
    <row r="166" s="2" customFormat="1" ht="16.5" customHeight="1">
      <c r="A166" s="41"/>
      <c r="B166" s="42"/>
      <c r="C166" s="215" t="s">
        <v>1060</v>
      </c>
      <c r="D166" s="215" t="s">
        <v>172</v>
      </c>
      <c r="E166" s="216" t="s">
        <v>1511</v>
      </c>
      <c r="F166" s="217" t="s">
        <v>1408</v>
      </c>
      <c r="G166" s="218" t="s">
        <v>1311</v>
      </c>
      <c r="H166" s="219">
        <v>14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43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188</v>
      </c>
      <c r="AT166" s="226" t="s">
        <v>172</v>
      </c>
      <c r="AU166" s="226" t="s">
        <v>79</v>
      </c>
      <c r="AY166" s="20" t="s">
        <v>170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79</v>
      </c>
      <c r="BK166" s="227">
        <f>ROUND(I166*H166,2)</f>
        <v>0</v>
      </c>
      <c r="BL166" s="20" t="s">
        <v>188</v>
      </c>
      <c r="BM166" s="226" t="s">
        <v>1512</v>
      </c>
    </row>
    <row r="167" s="2" customFormat="1" ht="16.5" customHeight="1">
      <c r="A167" s="41"/>
      <c r="B167" s="42"/>
      <c r="C167" s="215" t="s">
        <v>1067</v>
      </c>
      <c r="D167" s="215" t="s">
        <v>172</v>
      </c>
      <c r="E167" s="216" t="s">
        <v>1513</v>
      </c>
      <c r="F167" s="217" t="s">
        <v>1411</v>
      </c>
      <c r="G167" s="218" t="s">
        <v>1311</v>
      </c>
      <c r="H167" s="219">
        <v>2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43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188</v>
      </c>
      <c r="AT167" s="226" t="s">
        <v>172</v>
      </c>
      <c r="AU167" s="226" t="s">
        <v>79</v>
      </c>
      <c r="AY167" s="20" t="s">
        <v>170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188</v>
      </c>
      <c r="BM167" s="226" t="s">
        <v>1514</v>
      </c>
    </row>
    <row r="168" s="2" customFormat="1" ht="16.5" customHeight="1">
      <c r="A168" s="41"/>
      <c r="B168" s="42"/>
      <c r="C168" s="215" t="s">
        <v>1072</v>
      </c>
      <c r="D168" s="215" t="s">
        <v>172</v>
      </c>
      <c r="E168" s="216" t="s">
        <v>1515</v>
      </c>
      <c r="F168" s="217" t="s">
        <v>1414</v>
      </c>
      <c r="G168" s="218" t="s">
        <v>1311</v>
      </c>
      <c r="H168" s="219">
        <v>2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43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188</v>
      </c>
      <c r="AT168" s="226" t="s">
        <v>172</v>
      </c>
      <c r="AU168" s="226" t="s">
        <v>79</v>
      </c>
      <c r="AY168" s="20" t="s">
        <v>170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79</v>
      </c>
      <c r="BK168" s="227">
        <f>ROUND(I168*H168,2)</f>
        <v>0</v>
      </c>
      <c r="BL168" s="20" t="s">
        <v>188</v>
      </c>
      <c r="BM168" s="226" t="s">
        <v>1516</v>
      </c>
    </row>
    <row r="169" s="2" customFormat="1" ht="16.5" customHeight="1">
      <c r="A169" s="41"/>
      <c r="B169" s="42"/>
      <c r="C169" s="215" t="s">
        <v>1080</v>
      </c>
      <c r="D169" s="215" t="s">
        <v>172</v>
      </c>
      <c r="E169" s="216" t="s">
        <v>1517</v>
      </c>
      <c r="F169" s="217" t="s">
        <v>1417</v>
      </c>
      <c r="G169" s="218" t="s">
        <v>1311</v>
      </c>
      <c r="H169" s="219">
        <v>2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43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188</v>
      </c>
      <c r="AT169" s="226" t="s">
        <v>172</v>
      </c>
      <c r="AU169" s="226" t="s">
        <v>79</v>
      </c>
      <c r="AY169" s="20" t="s">
        <v>170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79</v>
      </c>
      <c r="BK169" s="227">
        <f>ROUND(I169*H169,2)</f>
        <v>0</v>
      </c>
      <c r="BL169" s="20" t="s">
        <v>188</v>
      </c>
      <c r="BM169" s="226" t="s">
        <v>1518</v>
      </c>
    </row>
    <row r="170" s="2" customFormat="1" ht="16.5" customHeight="1">
      <c r="A170" s="41"/>
      <c r="B170" s="42"/>
      <c r="C170" s="215" t="s">
        <v>1519</v>
      </c>
      <c r="D170" s="215" t="s">
        <v>172</v>
      </c>
      <c r="E170" s="216" t="s">
        <v>1520</v>
      </c>
      <c r="F170" s="217" t="s">
        <v>1420</v>
      </c>
      <c r="G170" s="218" t="s">
        <v>1311</v>
      </c>
      <c r="H170" s="219">
        <v>2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43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188</v>
      </c>
      <c r="AT170" s="226" t="s">
        <v>172</v>
      </c>
      <c r="AU170" s="226" t="s">
        <v>79</v>
      </c>
      <c r="AY170" s="20" t="s">
        <v>170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79</v>
      </c>
      <c r="BK170" s="227">
        <f>ROUND(I170*H170,2)</f>
        <v>0</v>
      </c>
      <c r="BL170" s="20" t="s">
        <v>188</v>
      </c>
      <c r="BM170" s="226" t="s">
        <v>1521</v>
      </c>
    </row>
    <row r="171" s="2" customFormat="1" ht="16.5" customHeight="1">
      <c r="A171" s="41"/>
      <c r="B171" s="42"/>
      <c r="C171" s="215" t="s">
        <v>1522</v>
      </c>
      <c r="D171" s="215" t="s">
        <v>172</v>
      </c>
      <c r="E171" s="216" t="s">
        <v>1523</v>
      </c>
      <c r="F171" s="217" t="s">
        <v>1423</v>
      </c>
      <c r="G171" s="218" t="s">
        <v>1311</v>
      </c>
      <c r="H171" s="219">
        <v>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43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188</v>
      </c>
      <c r="AT171" s="226" t="s">
        <v>172</v>
      </c>
      <c r="AU171" s="226" t="s">
        <v>79</v>
      </c>
      <c r="AY171" s="20" t="s">
        <v>170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188</v>
      </c>
      <c r="BM171" s="226" t="s">
        <v>1524</v>
      </c>
    </row>
    <row r="172" s="2" customFormat="1" ht="16.5" customHeight="1">
      <c r="A172" s="41"/>
      <c r="B172" s="42"/>
      <c r="C172" s="215" t="s">
        <v>1525</v>
      </c>
      <c r="D172" s="215" t="s">
        <v>172</v>
      </c>
      <c r="E172" s="216" t="s">
        <v>1526</v>
      </c>
      <c r="F172" s="217" t="s">
        <v>1426</v>
      </c>
      <c r="G172" s="218" t="s">
        <v>1311</v>
      </c>
      <c r="H172" s="219">
        <v>1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43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188</v>
      </c>
      <c r="AT172" s="226" t="s">
        <v>172</v>
      </c>
      <c r="AU172" s="226" t="s">
        <v>79</v>
      </c>
      <c r="AY172" s="20" t="s">
        <v>170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79</v>
      </c>
      <c r="BK172" s="227">
        <f>ROUND(I172*H172,2)</f>
        <v>0</v>
      </c>
      <c r="BL172" s="20" t="s">
        <v>188</v>
      </c>
      <c r="BM172" s="226" t="s">
        <v>1527</v>
      </c>
    </row>
    <row r="173" s="2" customFormat="1" ht="16.5" customHeight="1">
      <c r="A173" s="41"/>
      <c r="B173" s="42"/>
      <c r="C173" s="215" t="s">
        <v>1528</v>
      </c>
      <c r="D173" s="215" t="s">
        <v>172</v>
      </c>
      <c r="E173" s="216" t="s">
        <v>1529</v>
      </c>
      <c r="F173" s="217" t="s">
        <v>1429</v>
      </c>
      <c r="G173" s="218" t="s">
        <v>1213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43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188</v>
      </c>
      <c r="AT173" s="226" t="s">
        <v>172</v>
      </c>
      <c r="AU173" s="226" t="s">
        <v>79</v>
      </c>
      <c r="AY173" s="20" t="s">
        <v>170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79</v>
      </c>
      <c r="BK173" s="227">
        <f>ROUND(I173*H173,2)</f>
        <v>0</v>
      </c>
      <c r="BL173" s="20" t="s">
        <v>188</v>
      </c>
      <c r="BM173" s="226" t="s">
        <v>1530</v>
      </c>
    </row>
    <row r="174" s="2" customFormat="1" ht="16.5" customHeight="1">
      <c r="A174" s="41"/>
      <c r="B174" s="42"/>
      <c r="C174" s="215" t="s">
        <v>1531</v>
      </c>
      <c r="D174" s="215" t="s">
        <v>172</v>
      </c>
      <c r="E174" s="216" t="s">
        <v>1532</v>
      </c>
      <c r="F174" s="217" t="s">
        <v>1533</v>
      </c>
      <c r="G174" s="218" t="s">
        <v>1311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43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188</v>
      </c>
      <c r="AT174" s="226" t="s">
        <v>172</v>
      </c>
      <c r="AU174" s="226" t="s">
        <v>79</v>
      </c>
      <c r="AY174" s="20" t="s">
        <v>170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79</v>
      </c>
      <c r="BK174" s="227">
        <f>ROUND(I174*H174,2)</f>
        <v>0</v>
      </c>
      <c r="BL174" s="20" t="s">
        <v>188</v>
      </c>
      <c r="BM174" s="226" t="s">
        <v>1534</v>
      </c>
    </row>
    <row r="175" s="2" customFormat="1" ht="16.5" customHeight="1">
      <c r="A175" s="41"/>
      <c r="B175" s="42"/>
      <c r="C175" s="215" t="s">
        <v>1535</v>
      </c>
      <c r="D175" s="215" t="s">
        <v>172</v>
      </c>
      <c r="E175" s="216" t="s">
        <v>1536</v>
      </c>
      <c r="F175" s="217" t="s">
        <v>1537</v>
      </c>
      <c r="G175" s="218" t="s">
        <v>1311</v>
      </c>
      <c r="H175" s="219">
        <v>1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43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188</v>
      </c>
      <c r="AT175" s="226" t="s">
        <v>172</v>
      </c>
      <c r="AU175" s="226" t="s">
        <v>79</v>
      </c>
      <c r="AY175" s="20" t="s">
        <v>170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79</v>
      </c>
      <c r="BK175" s="227">
        <f>ROUND(I175*H175,2)</f>
        <v>0</v>
      </c>
      <c r="BL175" s="20" t="s">
        <v>188</v>
      </c>
      <c r="BM175" s="226" t="s">
        <v>1538</v>
      </c>
    </row>
    <row r="176" s="2" customFormat="1" ht="24.15" customHeight="1">
      <c r="A176" s="41"/>
      <c r="B176" s="42"/>
      <c r="C176" s="215" t="s">
        <v>1539</v>
      </c>
      <c r="D176" s="215" t="s">
        <v>172</v>
      </c>
      <c r="E176" s="216" t="s">
        <v>1540</v>
      </c>
      <c r="F176" s="217" t="s">
        <v>1541</v>
      </c>
      <c r="G176" s="218" t="s">
        <v>1542</v>
      </c>
      <c r="H176" s="295"/>
      <c r="I176" s="220"/>
      <c r="J176" s="221">
        <f>ROUND(I176*H176,2)</f>
        <v>0</v>
      </c>
      <c r="K176" s="217" t="s">
        <v>176</v>
      </c>
      <c r="L176" s="47"/>
      <c r="M176" s="222" t="s">
        <v>19</v>
      </c>
      <c r="N176" s="223" t="s">
        <v>43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188</v>
      </c>
      <c r="AT176" s="226" t="s">
        <v>172</v>
      </c>
      <c r="AU176" s="226" t="s">
        <v>79</v>
      </c>
      <c r="AY176" s="20" t="s">
        <v>170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79</v>
      </c>
      <c r="BK176" s="227">
        <f>ROUND(I176*H176,2)</f>
        <v>0</v>
      </c>
      <c r="BL176" s="20" t="s">
        <v>188</v>
      </c>
      <c r="BM176" s="226" t="s">
        <v>1543</v>
      </c>
    </row>
    <row r="177" s="2" customFormat="1">
      <c r="A177" s="41"/>
      <c r="B177" s="42"/>
      <c r="C177" s="43"/>
      <c r="D177" s="228" t="s">
        <v>179</v>
      </c>
      <c r="E177" s="43"/>
      <c r="F177" s="229" t="s">
        <v>1544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179</v>
      </c>
      <c r="AU177" s="20" t="s">
        <v>79</v>
      </c>
    </row>
    <row r="178" s="12" customFormat="1" ht="25.92" customHeight="1">
      <c r="A178" s="12"/>
      <c r="B178" s="199"/>
      <c r="C178" s="200"/>
      <c r="D178" s="201" t="s">
        <v>71</v>
      </c>
      <c r="E178" s="202" t="s">
        <v>1545</v>
      </c>
      <c r="F178" s="202" t="s">
        <v>1546</v>
      </c>
      <c r="G178" s="200"/>
      <c r="H178" s="200"/>
      <c r="I178" s="203"/>
      <c r="J178" s="204">
        <f>BK178</f>
        <v>0</v>
      </c>
      <c r="K178" s="200"/>
      <c r="L178" s="205"/>
      <c r="M178" s="206"/>
      <c r="N178" s="207"/>
      <c r="O178" s="207"/>
      <c r="P178" s="208">
        <f>SUM(P179:P183)</f>
        <v>0</v>
      </c>
      <c r="Q178" s="207"/>
      <c r="R178" s="208">
        <f>SUM(R179:R183)</f>
        <v>0</v>
      </c>
      <c r="S178" s="207"/>
      <c r="T178" s="209">
        <f>SUM(T179:T183)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0" t="s">
        <v>177</v>
      </c>
      <c r="AT178" s="211" t="s">
        <v>71</v>
      </c>
      <c r="AU178" s="211" t="s">
        <v>72</v>
      </c>
      <c r="AY178" s="210" t="s">
        <v>170</v>
      </c>
      <c r="BK178" s="212">
        <f>SUM(BK179:BK183)</f>
        <v>0</v>
      </c>
    </row>
    <row r="179" s="2" customFormat="1" ht="21.75" customHeight="1">
      <c r="A179" s="41"/>
      <c r="B179" s="42"/>
      <c r="C179" s="215" t="s">
        <v>1547</v>
      </c>
      <c r="D179" s="215" t="s">
        <v>172</v>
      </c>
      <c r="E179" s="216" t="s">
        <v>1548</v>
      </c>
      <c r="F179" s="217" t="s">
        <v>1549</v>
      </c>
      <c r="G179" s="218" t="s">
        <v>1550</v>
      </c>
      <c r="H179" s="219">
        <v>50</v>
      </c>
      <c r="I179" s="220"/>
      <c r="J179" s="221">
        <f>ROUND(I179*H179,2)</f>
        <v>0</v>
      </c>
      <c r="K179" s="217" t="s">
        <v>176</v>
      </c>
      <c r="L179" s="47"/>
      <c r="M179" s="222" t="s">
        <v>19</v>
      </c>
      <c r="N179" s="223" t="s">
        <v>43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1551</v>
      </c>
      <c r="AT179" s="226" t="s">
        <v>172</v>
      </c>
      <c r="AU179" s="226" t="s">
        <v>79</v>
      </c>
      <c r="AY179" s="20" t="s">
        <v>170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1551</v>
      </c>
      <c r="BM179" s="226" t="s">
        <v>1552</v>
      </c>
    </row>
    <row r="180" s="2" customFormat="1">
      <c r="A180" s="41"/>
      <c r="B180" s="42"/>
      <c r="C180" s="43"/>
      <c r="D180" s="228" t="s">
        <v>179</v>
      </c>
      <c r="E180" s="43"/>
      <c r="F180" s="229" t="s">
        <v>1553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179</v>
      </c>
      <c r="AU180" s="20" t="s">
        <v>79</v>
      </c>
    </row>
    <row r="181" s="13" customFormat="1">
      <c r="A181" s="13"/>
      <c r="B181" s="233"/>
      <c r="C181" s="234"/>
      <c r="D181" s="235" t="s">
        <v>181</v>
      </c>
      <c r="E181" s="236" t="s">
        <v>19</v>
      </c>
      <c r="F181" s="237" t="s">
        <v>1554</v>
      </c>
      <c r="G181" s="234"/>
      <c r="H181" s="236" t="s">
        <v>19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181</v>
      </c>
      <c r="AU181" s="243" t="s">
        <v>79</v>
      </c>
      <c r="AV181" s="13" t="s">
        <v>79</v>
      </c>
      <c r="AW181" s="13" t="s">
        <v>33</v>
      </c>
      <c r="AX181" s="13" t="s">
        <v>72</v>
      </c>
      <c r="AY181" s="243" t="s">
        <v>170</v>
      </c>
    </row>
    <row r="182" s="14" customFormat="1">
      <c r="A182" s="14"/>
      <c r="B182" s="244"/>
      <c r="C182" s="245"/>
      <c r="D182" s="235" t="s">
        <v>181</v>
      </c>
      <c r="E182" s="246" t="s">
        <v>19</v>
      </c>
      <c r="F182" s="247" t="s">
        <v>870</v>
      </c>
      <c r="G182" s="245"/>
      <c r="H182" s="248">
        <v>50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181</v>
      </c>
      <c r="AU182" s="254" t="s">
        <v>79</v>
      </c>
      <c r="AV182" s="14" t="s">
        <v>81</v>
      </c>
      <c r="AW182" s="14" t="s">
        <v>33</v>
      </c>
      <c r="AX182" s="14" t="s">
        <v>72</v>
      </c>
      <c r="AY182" s="254" t="s">
        <v>170</v>
      </c>
    </row>
    <row r="183" s="15" customFormat="1">
      <c r="A183" s="15"/>
      <c r="B183" s="255"/>
      <c r="C183" s="256"/>
      <c r="D183" s="235" t="s">
        <v>181</v>
      </c>
      <c r="E183" s="257" t="s">
        <v>19</v>
      </c>
      <c r="F183" s="258" t="s">
        <v>187</v>
      </c>
      <c r="G183" s="256"/>
      <c r="H183" s="259">
        <v>50</v>
      </c>
      <c r="I183" s="260"/>
      <c r="J183" s="256"/>
      <c r="K183" s="256"/>
      <c r="L183" s="261"/>
      <c r="M183" s="277"/>
      <c r="N183" s="278"/>
      <c r="O183" s="278"/>
      <c r="P183" s="278"/>
      <c r="Q183" s="278"/>
      <c r="R183" s="278"/>
      <c r="S183" s="278"/>
      <c r="T183" s="279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181</v>
      </c>
      <c r="AU183" s="265" t="s">
        <v>79</v>
      </c>
      <c r="AV183" s="15" t="s">
        <v>177</v>
      </c>
      <c r="AW183" s="15" t="s">
        <v>33</v>
      </c>
      <c r="AX183" s="15" t="s">
        <v>79</v>
      </c>
      <c r="AY183" s="265" t="s">
        <v>170</v>
      </c>
    </row>
    <row r="184" s="2" customFormat="1" ht="6.96" customHeight="1">
      <c r="A184" s="41"/>
      <c r="B184" s="62"/>
      <c r="C184" s="63"/>
      <c r="D184" s="63"/>
      <c r="E184" s="63"/>
      <c r="F184" s="63"/>
      <c r="G184" s="63"/>
      <c r="H184" s="63"/>
      <c r="I184" s="63"/>
      <c r="J184" s="63"/>
      <c r="K184" s="63"/>
      <c r="L184" s="47"/>
      <c r="M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</row>
  </sheetData>
  <sheetProtection sheet="1" autoFilter="0" formatColumns="0" formatRows="0" objects="1" scenarios="1" spinCount="100000" saltValue="YcdvuXT1op25fk7i502McYd2PYRMltVaEHjxO0EeRp2Zd34ky9PYTn8oCYkupGH7RCj85VjYvkOadG71immIag==" hashValue="LcVTacGE0bNpx2+Gv4DfoukNejUDA1Zl/l7EH4FXgZCRrxr3/4le+pSKxACkMEEkrT/yt0YQnMjOSJt8AWukJQ==" algorithmName="SHA-512" password="CC35"/>
  <autoFilter ref="C86:K18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177" r:id="rId1" display="https://podminky.urs.cz/item/CS_URS_2024_01/998741311"/>
    <hyperlink ref="F180" r:id="rId2" display="https://podminky.urs.cz/item/CS_URS_2024_01/HZS12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126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RECEPCE, SPOLEČENSKÝ SÁL A DENNÍ MÍSTNOST</v>
      </c>
      <c r="F7" s="145"/>
      <c r="G7" s="145"/>
      <c r="H7" s="145"/>
      <c r="L7" s="23"/>
    </row>
    <row r="8" s="1" customFormat="1" ht="12" customHeight="1">
      <c r="B8" s="23"/>
      <c r="D8" s="145" t="s">
        <v>127</v>
      </c>
      <c r="L8" s="23"/>
    </row>
    <row r="9" s="2" customFormat="1" ht="16.5" customHeight="1">
      <c r="A9" s="41"/>
      <c r="B9" s="47"/>
      <c r="C9" s="41"/>
      <c r="D9" s="41"/>
      <c r="E9" s="146" t="s">
        <v>1305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129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1555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5. 12. 2024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131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ROUND((SUM(BE90:BE136)),  2)</f>
        <v>0</v>
      </c>
      <c r="G35" s="41"/>
      <c r="H35" s="41"/>
      <c r="I35" s="160">
        <v>0.20999999999999999</v>
      </c>
      <c r="J35" s="159">
        <f>ROUND(((SUM(BE90:BE136))*I35),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ROUND((SUM(BF90:BF136)),  2)</f>
        <v>0</v>
      </c>
      <c r="G36" s="41"/>
      <c r="H36" s="41"/>
      <c r="I36" s="160">
        <v>0.12</v>
      </c>
      <c r="J36" s="159">
        <f>ROUND(((SUM(BF90:BF136))*I36),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ROUND((SUM(BG90:BG136)),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ROUND((SUM(BH90:BH136)),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ROUND((SUM(BI90:BI136)),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132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RECEPCE, SPOLEČENSKÝ SÁL A DENNÍ MÍSTNOST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1305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129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2024-058-04-02 - Profese - slaboproud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Oblastní muzeum Praha - východ</v>
      </c>
      <c r="G56" s="43"/>
      <c r="H56" s="43"/>
      <c r="I56" s="35" t="s">
        <v>23</v>
      </c>
      <c r="J56" s="75" t="str">
        <f>IF(J14="","",J14)</f>
        <v>5. 12. 2024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Oblastní muzeum,Masarykovo náměstí 97,Brandýs n.L.</v>
      </c>
      <c r="G58" s="43"/>
      <c r="H58" s="43"/>
      <c r="I58" s="35" t="s">
        <v>31</v>
      </c>
      <c r="J58" s="39" t="str">
        <f>E23</f>
        <v>ing. arch. Jiří Sedláček, Kladská 25, Praha 2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Ing. Dana Mlejnková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133</v>
      </c>
      <c r="D61" s="174"/>
      <c r="E61" s="174"/>
      <c r="F61" s="174"/>
      <c r="G61" s="174"/>
      <c r="H61" s="174"/>
      <c r="I61" s="174"/>
      <c r="J61" s="175" t="s">
        <v>134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135</v>
      </c>
    </row>
    <row r="64" s="9" customFormat="1" ht="24.96" customHeight="1">
      <c r="A64" s="9"/>
      <c r="B64" s="177"/>
      <c r="C64" s="178"/>
      <c r="D64" s="179" t="s">
        <v>1556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1557</v>
      </c>
      <c r="E65" s="180"/>
      <c r="F65" s="180"/>
      <c r="G65" s="180"/>
      <c r="H65" s="180"/>
      <c r="I65" s="180"/>
      <c r="J65" s="181">
        <f>J96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1558</v>
      </c>
      <c r="E66" s="180"/>
      <c r="F66" s="180"/>
      <c r="G66" s="180"/>
      <c r="H66" s="180"/>
      <c r="I66" s="180"/>
      <c r="J66" s="181">
        <f>J102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1559</v>
      </c>
      <c r="E67" s="180"/>
      <c r="F67" s="180"/>
      <c r="G67" s="180"/>
      <c r="H67" s="180"/>
      <c r="I67" s="180"/>
      <c r="J67" s="181">
        <f>J109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1560</v>
      </c>
      <c r="E68" s="180"/>
      <c r="F68" s="180"/>
      <c r="G68" s="180"/>
      <c r="H68" s="180"/>
      <c r="I68" s="180"/>
      <c r="J68" s="181">
        <f>J129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155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RECEPCE, SPOLEČENSKÝ SÁL A DENNÍ MÍSTNOST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127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1305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129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2024-058-04-02 - Profese - slaboproud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>Oblastní muzeum Praha - východ</v>
      </c>
      <c r="G84" s="43"/>
      <c r="H84" s="43"/>
      <c r="I84" s="35" t="s">
        <v>23</v>
      </c>
      <c r="J84" s="75" t="str">
        <f>IF(J14="","",J14)</f>
        <v>5. 12. 2024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40.05" customHeight="1">
      <c r="A86" s="41"/>
      <c r="B86" s="42"/>
      <c r="C86" s="35" t="s">
        <v>25</v>
      </c>
      <c r="D86" s="43"/>
      <c r="E86" s="43"/>
      <c r="F86" s="30" t="str">
        <f>E17</f>
        <v>Oblastní muzeum,Masarykovo náměstí 97,Brandýs n.L.</v>
      </c>
      <c r="G86" s="43"/>
      <c r="H86" s="43"/>
      <c r="I86" s="35" t="s">
        <v>31</v>
      </c>
      <c r="J86" s="39" t="str">
        <f>E23</f>
        <v>ing. arch. Jiří Sedláček, Kladská 25, Praha 2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34</v>
      </c>
      <c r="J87" s="39" t="str">
        <f>E26</f>
        <v>Ing. Dana Mlejnková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8"/>
      <c r="B89" s="189"/>
      <c r="C89" s="190" t="s">
        <v>156</v>
      </c>
      <c r="D89" s="191" t="s">
        <v>57</v>
      </c>
      <c r="E89" s="191" t="s">
        <v>53</v>
      </c>
      <c r="F89" s="191" t="s">
        <v>54</v>
      </c>
      <c r="G89" s="191" t="s">
        <v>157</v>
      </c>
      <c r="H89" s="191" t="s">
        <v>158</v>
      </c>
      <c r="I89" s="191" t="s">
        <v>159</v>
      </c>
      <c r="J89" s="191" t="s">
        <v>134</v>
      </c>
      <c r="K89" s="192" t="s">
        <v>160</v>
      </c>
      <c r="L89" s="193"/>
      <c r="M89" s="95" t="s">
        <v>19</v>
      </c>
      <c r="N89" s="96" t="s">
        <v>42</v>
      </c>
      <c r="O89" s="96" t="s">
        <v>161</v>
      </c>
      <c r="P89" s="96" t="s">
        <v>162</v>
      </c>
      <c r="Q89" s="96" t="s">
        <v>163</v>
      </c>
      <c r="R89" s="96" t="s">
        <v>164</v>
      </c>
      <c r="S89" s="96" t="s">
        <v>165</v>
      </c>
      <c r="T89" s="97" t="s">
        <v>166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1"/>
      <c r="B90" s="42"/>
      <c r="C90" s="102" t="s">
        <v>167</v>
      </c>
      <c r="D90" s="43"/>
      <c r="E90" s="43"/>
      <c r="F90" s="43"/>
      <c r="G90" s="43"/>
      <c r="H90" s="43"/>
      <c r="I90" s="43"/>
      <c r="J90" s="194">
        <f>BK90</f>
        <v>0</v>
      </c>
      <c r="K90" s="43"/>
      <c r="L90" s="47"/>
      <c r="M90" s="98"/>
      <c r="N90" s="195"/>
      <c r="O90" s="99"/>
      <c r="P90" s="196">
        <f>P91+P96+P102+P109+P129</f>
        <v>0</v>
      </c>
      <c r="Q90" s="99"/>
      <c r="R90" s="196">
        <f>R91+R96+R102+R109+R129</f>
        <v>0</v>
      </c>
      <c r="S90" s="99"/>
      <c r="T90" s="197">
        <f>T91+T96+T102+T109+T129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71</v>
      </c>
      <c r="AU90" s="20" t="s">
        <v>135</v>
      </c>
      <c r="BK90" s="198">
        <f>BK91+BK96+BK102+BK109+BK129</f>
        <v>0</v>
      </c>
    </row>
    <row r="91" s="12" customFormat="1" ht="25.92" customHeight="1">
      <c r="A91" s="12"/>
      <c r="B91" s="199"/>
      <c r="C91" s="200"/>
      <c r="D91" s="201" t="s">
        <v>71</v>
      </c>
      <c r="E91" s="202" t="s">
        <v>1561</v>
      </c>
      <c r="F91" s="202" t="s">
        <v>1562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SUM(P92:P95)</f>
        <v>0</v>
      </c>
      <c r="Q91" s="207"/>
      <c r="R91" s="208">
        <f>SUM(R92:R95)</f>
        <v>0</v>
      </c>
      <c r="S91" s="207"/>
      <c r="T91" s="209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79</v>
      </c>
      <c r="AT91" s="211" t="s">
        <v>71</v>
      </c>
      <c r="AU91" s="211" t="s">
        <v>72</v>
      </c>
      <c r="AY91" s="210" t="s">
        <v>170</v>
      </c>
      <c r="BK91" s="212">
        <f>SUM(BK92:BK95)</f>
        <v>0</v>
      </c>
    </row>
    <row r="92" s="2" customFormat="1" ht="37.8" customHeight="1">
      <c r="A92" s="41"/>
      <c r="B92" s="42"/>
      <c r="C92" s="215" t="s">
        <v>79</v>
      </c>
      <c r="D92" s="215" t="s">
        <v>172</v>
      </c>
      <c r="E92" s="216" t="s">
        <v>1563</v>
      </c>
      <c r="F92" s="217" t="s">
        <v>1564</v>
      </c>
      <c r="G92" s="218" t="s">
        <v>1311</v>
      </c>
      <c r="H92" s="219">
        <v>2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43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177</v>
      </c>
      <c r="AT92" s="226" t="s">
        <v>172</v>
      </c>
      <c r="AU92" s="226" t="s">
        <v>79</v>
      </c>
      <c r="AY92" s="20" t="s">
        <v>170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177</v>
      </c>
      <c r="BM92" s="226" t="s">
        <v>1565</v>
      </c>
    </row>
    <row r="93" s="2" customFormat="1" ht="33" customHeight="1">
      <c r="A93" s="41"/>
      <c r="B93" s="42"/>
      <c r="C93" s="215" t="s">
        <v>81</v>
      </c>
      <c r="D93" s="215" t="s">
        <v>172</v>
      </c>
      <c r="E93" s="216" t="s">
        <v>1566</v>
      </c>
      <c r="F93" s="217" t="s">
        <v>1567</v>
      </c>
      <c r="G93" s="218" t="s">
        <v>1311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43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177</v>
      </c>
      <c r="AT93" s="226" t="s">
        <v>172</v>
      </c>
      <c r="AU93" s="226" t="s">
        <v>79</v>
      </c>
      <c r="AY93" s="20" t="s">
        <v>170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177</v>
      </c>
      <c r="BM93" s="226" t="s">
        <v>1568</v>
      </c>
    </row>
    <row r="94" s="2" customFormat="1" ht="33" customHeight="1">
      <c r="A94" s="41"/>
      <c r="B94" s="42"/>
      <c r="C94" s="215" t="s">
        <v>194</v>
      </c>
      <c r="D94" s="215" t="s">
        <v>172</v>
      </c>
      <c r="E94" s="216" t="s">
        <v>1569</v>
      </c>
      <c r="F94" s="217" t="s">
        <v>1570</v>
      </c>
      <c r="G94" s="218" t="s">
        <v>1311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43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177</v>
      </c>
      <c r="AT94" s="226" t="s">
        <v>172</v>
      </c>
      <c r="AU94" s="226" t="s">
        <v>79</v>
      </c>
      <c r="AY94" s="20" t="s">
        <v>170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79</v>
      </c>
      <c r="BK94" s="227">
        <f>ROUND(I94*H94,2)</f>
        <v>0</v>
      </c>
      <c r="BL94" s="20" t="s">
        <v>177</v>
      </c>
      <c r="BM94" s="226" t="s">
        <v>1571</v>
      </c>
    </row>
    <row r="95" s="2" customFormat="1" ht="33" customHeight="1">
      <c r="A95" s="41"/>
      <c r="B95" s="42"/>
      <c r="C95" s="215" t="s">
        <v>177</v>
      </c>
      <c r="D95" s="215" t="s">
        <v>172</v>
      </c>
      <c r="E95" s="216" t="s">
        <v>1572</v>
      </c>
      <c r="F95" s="217" t="s">
        <v>1573</v>
      </c>
      <c r="G95" s="218" t="s">
        <v>1311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43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177</v>
      </c>
      <c r="AT95" s="226" t="s">
        <v>172</v>
      </c>
      <c r="AU95" s="226" t="s">
        <v>79</v>
      </c>
      <c r="AY95" s="20" t="s">
        <v>170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177</v>
      </c>
      <c r="BM95" s="226" t="s">
        <v>1574</v>
      </c>
    </row>
    <row r="96" s="12" customFormat="1" ht="25.92" customHeight="1">
      <c r="A96" s="12"/>
      <c r="B96" s="199"/>
      <c r="C96" s="200"/>
      <c r="D96" s="201" t="s">
        <v>71</v>
      </c>
      <c r="E96" s="202" t="s">
        <v>1575</v>
      </c>
      <c r="F96" s="202" t="s">
        <v>1576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SUM(P97:P101)</f>
        <v>0</v>
      </c>
      <c r="Q96" s="207"/>
      <c r="R96" s="208">
        <f>SUM(R97:R101)</f>
        <v>0</v>
      </c>
      <c r="S96" s="207"/>
      <c r="T96" s="209">
        <f>SUM(T97:T101)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79</v>
      </c>
      <c r="AT96" s="211" t="s">
        <v>71</v>
      </c>
      <c r="AU96" s="211" t="s">
        <v>72</v>
      </c>
      <c r="AY96" s="210" t="s">
        <v>170</v>
      </c>
      <c r="BK96" s="212">
        <f>SUM(BK97:BK101)</f>
        <v>0</v>
      </c>
    </row>
    <row r="97" s="2" customFormat="1" ht="16.5" customHeight="1">
      <c r="A97" s="41"/>
      <c r="B97" s="42"/>
      <c r="C97" s="215" t="s">
        <v>204</v>
      </c>
      <c r="D97" s="215" t="s">
        <v>172</v>
      </c>
      <c r="E97" s="216" t="s">
        <v>1577</v>
      </c>
      <c r="F97" s="217" t="s">
        <v>1578</v>
      </c>
      <c r="G97" s="218" t="s">
        <v>1311</v>
      </c>
      <c r="H97" s="219">
        <v>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177</v>
      </c>
      <c r="AT97" s="226" t="s">
        <v>172</v>
      </c>
      <c r="AU97" s="226" t="s">
        <v>79</v>
      </c>
      <c r="AY97" s="20" t="s">
        <v>170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177</v>
      </c>
      <c r="BM97" s="226" t="s">
        <v>1579</v>
      </c>
    </row>
    <row r="98" s="2" customFormat="1" ht="24.15" customHeight="1">
      <c r="A98" s="41"/>
      <c r="B98" s="42"/>
      <c r="C98" s="215" t="s">
        <v>209</v>
      </c>
      <c r="D98" s="215" t="s">
        <v>172</v>
      </c>
      <c r="E98" s="216" t="s">
        <v>1580</v>
      </c>
      <c r="F98" s="217" t="s">
        <v>1581</v>
      </c>
      <c r="G98" s="218" t="s">
        <v>1311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177</v>
      </c>
      <c r="AT98" s="226" t="s">
        <v>172</v>
      </c>
      <c r="AU98" s="226" t="s">
        <v>79</v>
      </c>
      <c r="AY98" s="20" t="s">
        <v>170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177</v>
      </c>
      <c r="BM98" s="226" t="s">
        <v>1582</v>
      </c>
    </row>
    <row r="99" s="2" customFormat="1" ht="24.15" customHeight="1">
      <c r="A99" s="41"/>
      <c r="B99" s="42"/>
      <c r="C99" s="215" t="s">
        <v>216</v>
      </c>
      <c r="D99" s="215" t="s">
        <v>172</v>
      </c>
      <c r="E99" s="216" t="s">
        <v>1583</v>
      </c>
      <c r="F99" s="217" t="s">
        <v>1584</v>
      </c>
      <c r="G99" s="218" t="s">
        <v>1311</v>
      </c>
      <c r="H99" s="219">
        <v>12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177</v>
      </c>
      <c r="AT99" s="226" t="s">
        <v>172</v>
      </c>
      <c r="AU99" s="226" t="s">
        <v>79</v>
      </c>
      <c r="AY99" s="20" t="s">
        <v>170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177</v>
      </c>
      <c r="BM99" s="226" t="s">
        <v>1585</v>
      </c>
    </row>
    <row r="100" s="2" customFormat="1" ht="66.75" customHeight="1">
      <c r="A100" s="41"/>
      <c r="B100" s="42"/>
      <c r="C100" s="215" t="s">
        <v>223</v>
      </c>
      <c r="D100" s="215" t="s">
        <v>172</v>
      </c>
      <c r="E100" s="216" t="s">
        <v>1586</v>
      </c>
      <c r="F100" s="217" t="s">
        <v>1587</v>
      </c>
      <c r="G100" s="218" t="s">
        <v>1311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177</v>
      </c>
      <c r="AT100" s="226" t="s">
        <v>172</v>
      </c>
      <c r="AU100" s="226" t="s">
        <v>79</v>
      </c>
      <c r="AY100" s="20" t="s">
        <v>170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177</v>
      </c>
      <c r="BM100" s="226" t="s">
        <v>1588</v>
      </c>
    </row>
    <row r="101" s="2" customFormat="1" ht="21.75" customHeight="1">
      <c r="A101" s="41"/>
      <c r="B101" s="42"/>
      <c r="C101" s="215" t="s">
        <v>230</v>
      </c>
      <c r="D101" s="215" t="s">
        <v>172</v>
      </c>
      <c r="E101" s="216" t="s">
        <v>1589</v>
      </c>
      <c r="F101" s="217" t="s">
        <v>1590</v>
      </c>
      <c r="G101" s="218" t="s">
        <v>1311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177</v>
      </c>
      <c r="AT101" s="226" t="s">
        <v>172</v>
      </c>
      <c r="AU101" s="226" t="s">
        <v>79</v>
      </c>
      <c r="AY101" s="20" t="s">
        <v>170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177</v>
      </c>
      <c r="BM101" s="226" t="s">
        <v>1591</v>
      </c>
    </row>
    <row r="102" s="12" customFormat="1" ht="25.92" customHeight="1">
      <c r="A102" s="12"/>
      <c r="B102" s="199"/>
      <c r="C102" s="200"/>
      <c r="D102" s="201" t="s">
        <v>71</v>
      </c>
      <c r="E102" s="202" t="s">
        <v>1592</v>
      </c>
      <c r="F102" s="202" t="s">
        <v>1593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SUM(P103:P108)</f>
        <v>0</v>
      </c>
      <c r="Q102" s="207"/>
      <c r="R102" s="208">
        <f>SUM(R103:R108)</f>
        <v>0</v>
      </c>
      <c r="S102" s="207"/>
      <c r="T102" s="209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79</v>
      </c>
      <c r="AT102" s="211" t="s">
        <v>71</v>
      </c>
      <c r="AU102" s="211" t="s">
        <v>72</v>
      </c>
      <c r="AY102" s="210" t="s">
        <v>170</v>
      </c>
      <c r="BK102" s="212">
        <f>SUM(BK103:BK108)</f>
        <v>0</v>
      </c>
    </row>
    <row r="103" s="2" customFormat="1" ht="24.15" customHeight="1">
      <c r="A103" s="41"/>
      <c r="B103" s="42"/>
      <c r="C103" s="215" t="s">
        <v>242</v>
      </c>
      <c r="D103" s="215" t="s">
        <v>172</v>
      </c>
      <c r="E103" s="216" t="s">
        <v>1594</v>
      </c>
      <c r="F103" s="217" t="s">
        <v>1595</v>
      </c>
      <c r="G103" s="218" t="s">
        <v>1378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177</v>
      </c>
      <c r="AT103" s="226" t="s">
        <v>172</v>
      </c>
      <c r="AU103" s="226" t="s">
        <v>79</v>
      </c>
      <c r="AY103" s="20" t="s">
        <v>170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177</v>
      </c>
      <c r="BM103" s="226" t="s">
        <v>1596</v>
      </c>
    </row>
    <row r="104" s="2" customFormat="1" ht="16.5" customHeight="1">
      <c r="A104" s="41"/>
      <c r="B104" s="42"/>
      <c r="C104" s="215" t="s">
        <v>252</v>
      </c>
      <c r="D104" s="215" t="s">
        <v>172</v>
      </c>
      <c r="E104" s="216" t="s">
        <v>1597</v>
      </c>
      <c r="F104" s="217" t="s">
        <v>1598</v>
      </c>
      <c r="G104" s="218" t="s">
        <v>1311</v>
      </c>
      <c r="H104" s="219">
        <v>2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43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177</v>
      </c>
      <c r="AT104" s="226" t="s">
        <v>172</v>
      </c>
      <c r="AU104" s="226" t="s">
        <v>79</v>
      </c>
      <c r="AY104" s="20" t="s">
        <v>170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177</v>
      </c>
      <c r="BM104" s="226" t="s">
        <v>1599</v>
      </c>
    </row>
    <row r="105" s="2" customFormat="1" ht="16.5" customHeight="1">
      <c r="A105" s="41"/>
      <c r="B105" s="42"/>
      <c r="C105" s="215" t="s">
        <v>8</v>
      </c>
      <c r="D105" s="215" t="s">
        <v>172</v>
      </c>
      <c r="E105" s="216" t="s">
        <v>1600</v>
      </c>
      <c r="F105" s="217" t="s">
        <v>1601</v>
      </c>
      <c r="G105" s="218" t="s">
        <v>1311</v>
      </c>
      <c r="H105" s="219">
        <v>3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177</v>
      </c>
      <c r="AT105" s="226" t="s">
        <v>172</v>
      </c>
      <c r="AU105" s="226" t="s">
        <v>79</v>
      </c>
      <c r="AY105" s="20" t="s">
        <v>170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177</v>
      </c>
      <c r="BM105" s="226" t="s">
        <v>1602</v>
      </c>
    </row>
    <row r="106" s="2" customFormat="1" ht="16.5" customHeight="1">
      <c r="A106" s="41"/>
      <c r="B106" s="42"/>
      <c r="C106" s="215" t="s">
        <v>268</v>
      </c>
      <c r="D106" s="215" t="s">
        <v>172</v>
      </c>
      <c r="E106" s="216" t="s">
        <v>1603</v>
      </c>
      <c r="F106" s="217" t="s">
        <v>1604</v>
      </c>
      <c r="G106" s="218" t="s">
        <v>1311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177</v>
      </c>
      <c r="AT106" s="226" t="s">
        <v>172</v>
      </c>
      <c r="AU106" s="226" t="s">
        <v>79</v>
      </c>
      <c r="AY106" s="20" t="s">
        <v>170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177</v>
      </c>
      <c r="BM106" s="226" t="s">
        <v>1605</v>
      </c>
    </row>
    <row r="107" s="2" customFormat="1" ht="16.5" customHeight="1">
      <c r="A107" s="41"/>
      <c r="B107" s="42"/>
      <c r="C107" s="215" t="s">
        <v>276</v>
      </c>
      <c r="D107" s="215" t="s">
        <v>172</v>
      </c>
      <c r="E107" s="216" t="s">
        <v>1606</v>
      </c>
      <c r="F107" s="217" t="s">
        <v>1607</v>
      </c>
      <c r="G107" s="218" t="s">
        <v>288</v>
      </c>
      <c r="H107" s="219">
        <v>140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177</v>
      </c>
      <c r="AT107" s="226" t="s">
        <v>172</v>
      </c>
      <c r="AU107" s="226" t="s">
        <v>79</v>
      </c>
      <c r="AY107" s="20" t="s">
        <v>170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177</v>
      </c>
      <c r="BM107" s="226" t="s">
        <v>1608</v>
      </c>
    </row>
    <row r="108" s="2" customFormat="1" ht="16.5" customHeight="1">
      <c r="A108" s="41"/>
      <c r="B108" s="42"/>
      <c r="C108" s="215" t="s">
        <v>285</v>
      </c>
      <c r="D108" s="215" t="s">
        <v>172</v>
      </c>
      <c r="E108" s="216" t="s">
        <v>1609</v>
      </c>
      <c r="F108" s="217" t="s">
        <v>1610</v>
      </c>
      <c r="G108" s="218" t="s">
        <v>288</v>
      </c>
      <c r="H108" s="219">
        <v>50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177</v>
      </c>
      <c r="AT108" s="226" t="s">
        <v>172</v>
      </c>
      <c r="AU108" s="226" t="s">
        <v>79</v>
      </c>
      <c r="AY108" s="20" t="s">
        <v>170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177</v>
      </c>
      <c r="BM108" s="226" t="s">
        <v>1611</v>
      </c>
    </row>
    <row r="109" s="12" customFormat="1" ht="25.92" customHeight="1">
      <c r="A109" s="12"/>
      <c r="B109" s="199"/>
      <c r="C109" s="200"/>
      <c r="D109" s="201" t="s">
        <v>71</v>
      </c>
      <c r="E109" s="202" t="s">
        <v>1612</v>
      </c>
      <c r="F109" s="202" t="s">
        <v>1613</v>
      </c>
      <c r="G109" s="200"/>
      <c r="H109" s="200"/>
      <c r="I109" s="203"/>
      <c r="J109" s="204">
        <f>BK109</f>
        <v>0</v>
      </c>
      <c r="K109" s="200"/>
      <c r="L109" s="205"/>
      <c r="M109" s="206"/>
      <c r="N109" s="207"/>
      <c r="O109" s="207"/>
      <c r="P109" s="208">
        <f>SUM(P110:P128)</f>
        <v>0</v>
      </c>
      <c r="Q109" s="207"/>
      <c r="R109" s="208">
        <f>SUM(R110:R128)</f>
        <v>0</v>
      </c>
      <c r="S109" s="207"/>
      <c r="T109" s="209">
        <f>SUM(T110:T128)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79</v>
      </c>
      <c r="AT109" s="211" t="s">
        <v>71</v>
      </c>
      <c r="AU109" s="211" t="s">
        <v>72</v>
      </c>
      <c r="AY109" s="210" t="s">
        <v>170</v>
      </c>
      <c r="BK109" s="212">
        <f>SUM(BK110:BK128)</f>
        <v>0</v>
      </c>
    </row>
    <row r="110" s="2" customFormat="1" ht="37.8" customHeight="1">
      <c r="A110" s="41"/>
      <c r="B110" s="42"/>
      <c r="C110" s="215" t="s">
        <v>188</v>
      </c>
      <c r="D110" s="215" t="s">
        <v>172</v>
      </c>
      <c r="E110" s="216" t="s">
        <v>1614</v>
      </c>
      <c r="F110" s="217" t="s">
        <v>1615</v>
      </c>
      <c r="G110" s="218" t="s">
        <v>1311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177</v>
      </c>
      <c r="AT110" s="226" t="s">
        <v>172</v>
      </c>
      <c r="AU110" s="226" t="s">
        <v>79</v>
      </c>
      <c r="AY110" s="20" t="s">
        <v>170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177</v>
      </c>
      <c r="BM110" s="226" t="s">
        <v>1616</v>
      </c>
    </row>
    <row r="111" s="2" customFormat="1" ht="24.15" customHeight="1">
      <c r="A111" s="41"/>
      <c r="B111" s="42"/>
      <c r="C111" s="215" t="s">
        <v>214</v>
      </c>
      <c r="D111" s="215" t="s">
        <v>172</v>
      </c>
      <c r="E111" s="216" t="s">
        <v>1617</v>
      </c>
      <c r="F111" s="217" t="s">
        <v>1618</v>
      </c>
      <c r="G111" s="218" t="s">
        <v>1311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43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177</v>
      </c>
      <c r="AT111" s="226" t="s">
        <v>172</v>
      </c>
      <c r="AU111" s="226" t="s">
        <v>79</v>
      </c>
      <c r="AY111" s="20" t="s">
        <v>170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177</v>
      </c>
      <c r="BM111" s="226" t="s">
        <v>1619</v>
      </c>
    </row>
    <row r="112" s="2" customFormat="1" ht="16.5" customHeight="1">
      <c r="A112" s="41"/>
      <c r="B112" s="42"/>
      <c r="C112" s="215" t="s">
        <v>310</v>
      </c>
      <c r="D112" s="215" t="s">
        <v>172</v>
      </c>
      <c r="E112" s="216" t="s">
        <v>1620</v>
      </c>
      <c r="F112" s="217" t="s">
        <v>1621</v>
      </c>
      <c r="G112" s="218" t="s">
        <v>1311</v>
      </c>
      <c r="H112" s="219">
        <v>2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43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177</v>
      </c>
      <c r="AT112" s="226" t="s">
        <v>172</v>
      </c>
      <c r="AU112" s="226" t="s">
        <v>79</v>
      </c>
      <c r="AY112" s="20" t="s">
        <v>170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177</v>
      </c>
      <c r="BM112" s="226" t="s">
        <v>1622</v>
      </c>
    </row>
    <row r="113" s="2" customFormat="1" ht="16.5" customHeight="1">
      <c r="A113" s="41"/>
      <c r="B113" s="42"/>
      <c r="C113" s="215" t="s">
        <v>315</v>
      </c>
      <c r="D113" s="215" t="s">
        <v>172</v>
      </c>
      <c r="E113" s="216" t="s">
        <v>1623</v>
      </c>
      <c r="F113" s="217" t="s">
        <v>1624</v>
      </c>
      <c r="G113" s="218" t="s">
        <v>1311</v>
      </c>
      <c r="H113" s="219">
        <v>2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177</v>
      </c>
      <c r="AT113" s="226" t="s">
        <v>172</v>
      </c>
      <c r="AU113" s="226" t="s">
        <v>79</v>
      </c>
      <c r="AY113" s="20" t="s">
        <v>170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177</v>
      </c>
      <c r="BM113" s="226" t="s">
        <v>1625</v>
      </c>
    </row>
    <row r="114" s="2" customFormat="1" ht="21.75" customHeight="1">
      <c r="A114" s="41"/>
      <c r="B114" s="42"/>
      <c r="C114" s="215" t="s">
        <v>320</v>
      </c>
      <c r="D114" s="215" t="s">
        <v>172</v>
      </c>
      <c r="E114" s="216" t="s">
        <v>1626</v>
      </c>
      <c r="F114" s="217" t="s">
        <v>1627</v>
      </c>
      <c r="G114" s="218" t="s">
        <v>1311</v>
      </c>
      <c r="H114" s="219">
        <v>2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177</v>
      </c>
      <c r="AT114" s="226" t="s">
        <v>172</v>
      </c>
      <c r="AU114" s="226" t="s">
        <v>79</v>
      </c>
      <c r="AY114" s="20" t="s">
        <v>170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177</v>
      </c>
      <c r="BM114" s="226" t="s">
        <v>1628</v>
      </c>
    </row>
    <row r="115" s="2" customFormat="1" ht="16.5" customHeight="1">
      <c r="A115" s="41"/>
      <c r="B115" s="42"/>
      <c r="C115" s="215" t="s">
        <v>7</v>
      </c>
      <c r="D115" s="215" t="s">
        <v>172</v>
      </c>
      <c r="E115" s="216" t="s">
        <v>1629</v>
      </c>
      <c r="F115" s="217" t="s">
        <v>1630</v>
      </c>
      <c r="G115" s="218" t="s">
        <v>288</v>
      </c>
      <c r="H115" s="219">
        <v>40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43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177</v>
      </c>
      <c r="AT115" s="226" t="s">
        <v>172</v>
      </c>
      <c r="AU115" s="226" t="s">
        <v>79</v>
      </c>
      <c r="AY115" s="20" t="s">
        <v>170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177</v>
      </c>
      <c r="BM115" s="226" t="s">
        <v>1631</v>
      </c>
    </row>
    <row r="116" s="2" customFormat="1" ht="16.5" customHeight="1">
      <c r="A116" s="41"/>
      <c r="B116" s="42"/>
      <c r="C116" s="215" t="s">
        <v>331</v>
      </c>
      <c r="D116" s="215" t="s">
        <v>172</v>
      </c>
      <c r="E116" s="216" t="s">
        <v>1632</v>
      </c>
      <c r="F116" s="217" t="s">
        <v>1633</v>
      </c>
      <c r="G116" s="218" t="s">
        <v>1378</v>
      </c>
      <c r="H116" s="219">
        <v>18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177</v>
      </c>
      <c r="AT116" s="226" t="s">
        <v>172</v>
      </c>
      <c r="AU116" s="226" t="s">
        <v>79</v>
      </c>
      <c r="AY116" s="20" t="s">
        <v>170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177</v>
      </c>
      <c r="BM116" s="226" t="s">
        <v>1634</v>
      </c>
    </row>
    <row r="117" s="2" customFormat="1" ht="16.5" customHeight="1">
      <c r="A117" s="41"/>
      <c r="B117" s="42"/>
      <c r="C117" s="215" t="s">
        <v>339</v>
      </c>
      <c r="D117" s="215" t="s">
        <v>172</v>
      </c>
      <c r="E117" s="216" t="s">
        <v>1635</v>
      </c>
      <c r="F117" s="217" t="s">
        <v>1636</v>
      </c>
      <c r="G117" s="218" t="s">
        <v>1378</v>
      </c>
      <c r="H117" s="219">
        <v>17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177</v>
      </c>
      <c r="AT117" s="226" t="s">
        <v>172</v>
      </c>
      <c r="AU117" s="226" t="s">
        <v>79</v>
      </c>
      <c r="AY117" s="20" t="s">
        <v>170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177</v>
      </c>
      <c r="BM117" s="226" t="s">
        <v>1637</v>
      </c>
    </row>
    <row r="118" s="2" customFormat="1" ht="16.5" customHeight="1">
      <c r="A118" s="41"/>
      <c r="B118" s="42"/>
      <c r="C118" s="215" t="s">
        <v>350</v>
      </c>
      <c r="D118" s="215" t="s">
        <v>172</v>
      </c>
      <c r="E118" s="216" t="s">
        <v>1638</v>
      </c>
      <c r="F118" s="217" t="s">
        <v>1639</v>
      </c>
      <c r="G118" s="218" t="s">
        <v>1311</v>
      </c>
      <c r="H118" s="219">
        <v>2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177</v>
      </c>
      <c r="AT118" s="226" t="s">
        <v>172</v>
      </c>
      <c r="AU118" s="226" t="s">
        <v>79</v>
      </c>
      <c r="AY118" s="20" t="s">
        <v>170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177</v>
      </c>
      <c r="BM118" s="226" t="s">
        <v>1640</v>
      </c>
    </row>
    <row r="119" s="2" customFormat="1" ht="16.5" customHeight="1">
      <c r="A119" s="41"/>
      <c r="B119" s="42"/>
      <c r="C119" s="215" t="s">
        <v>357</v>
      </c>
      <c r="D119" s="215" t="s">
        <v>172</v>
      </c>
      <c r="E119" s="216" t="s">
        <v>1641</v>
      </c>
      <c r="F119" s="217" t="s">
        <v>1642</v>
      </c>
      <c r="G119" s="218" t="s">
        <v>288</v>
      </c>
      <c r="H119" s="219">
        <v>1280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43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177</v>
      </c>
      <c r="AT119" s="226" t="s">
        <v>172</v>
      </c>
      <c r="AU119" s="226" t="s">
        <v>79</v>
      </c>
      <c r="AY119" s="20" t="s">
        <v>170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177</v>
      </c>
      <c r="BM119" s="226" t="s">
        <v>1643</v>
      </c>
    </row>
    <row r="120" s="2" customFormat="1" ht="16.5" customHeight="1">
      <c r="A120" s="41"/>
      <c r="B120" s="42"/>
      <c r="C120" s="215" t="s">
        <v>375</v>
      </c>
      <c r="D120" s="215" t="s">
        <v>172</v>
      </c>
      <c r="E120" s="216" t="s">
        <v>1644</v>
      </c>
      <c r="F120" s="217" t="s">
        <v>1645</v>
      </c>
      <c r="G120" s="218" t="s">
        <v>288</v>
      </c>
      <c r="H120" s="219">
        <v>300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177</v>
      </c>
      <c r="AT120" s="226" t="s">
        <v>172</v>
      </c>
      <c r="AU120" s="226" t="s">
        <v>79</v>
      </c>
      <c r="AY120" s="20" t="s">
        <v>170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177</v>
      </c>
      <c r="BM120" s="226" t="s">
        <v>1646</v>
      </c>
    </row>
    <row r="121" s="2" customFormat="1" ht="16.5" customHeight="1">
      <c r="A121" s="41"/>
      <c r="B121" s="42"/>
      <c r="C121" s="215" t="s">
        <v>384</v>
      </c>
      <c r="D121" s="215" t="s">
        <v>172</v>
      </c>
      <c r="E121" s="216" t="s">
        <v>1647</v>
      </c>
      <c r="F121" s="217" t="s">
        <v>1648</v>
      </c>
      <c r="G121" s="218" t="s">
        <v>288</v>
      </c>
      <c r="H121" s="219">
        <v>30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43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177</v>
      </c>
      <c r="AT121" s="226" t="s">
        <v>172</v>
      </c>
      <c r="AU121" s="226" t="s">
        <v>79</v>
      </c>
      <c r="AY121" s="20" t="s">
        <v>170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177</v>
      </c>
      <c r="BM121" s="226" t="s">
        <v>1649</v>
      </c>
    </row>
    <row r="122" s="2" customFormat="1" ht="16.5" customHeight="1">
      <c r="A122" s="41"/>
      <c r="B122" s="42"/>
      <c r="C122" s="215" t="s">
        <v>393</v>
      </c>
      <c r="D122" s="215" t="s">
        <v>172</v>
      </c>
      <c r="E122" s="216" t="s">
        <v>1650</v>
      </c>
      <c r="F122" s="217" t="s">
        <v>1651</v>
      </c>
      <c r="G122" s="218" t="s">
        <v>288</v>
      </c>
      <c r="H122" s="219">
        <v>40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43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177</v>
      </c>
      <c r="AT122" s="226" t="s">
        <v>172</v>
      </c>
      <c r="AU122" s="226" t="s">
        <v>79</v>
      </c>
      <c r="AY122" s="20" t="s">
        <v>170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177</v>
      </c>
      <c r="BM122" s="226" t="s">
        <v>1652</v>
      </c>
    </row>
    <row r="123" s="2" customFormat="1" ht="16.5" customHeight="1">
      <c r="A123" s="41"/>
      <c r="B123" s="42"/>
      <c r="C123" s="215" t="s">
        <v>401</v>
      </c>
      <c r="D123" s="215" t="s">
        <v>172</v>
      </c>
      <c r="E123" s="216" t="s">
        <v>1653</v>
      </c>
      <c r="F123" s="217" t="s">
        <v>1654</v>
      </c>
      <c r="G123" s="218" t="s">
        <v>1378</v>
      </c>
      <c r="H123" s="219">
        <v>1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43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177</v>
      </c>
      <c r="AT123" s="226" t="s">
        <v>172</v>
      </c>
      <c r="AU123" s="226" t="s">
        <v>79</v>
      </c>
      <c r="AY123" s="20" t="s">
        <v>170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177</v>
      </c>
      <c r="BM123" s="226" t="s">
        <v>1655</v>
      </c>
    </row>
    <row r="124" s="2" customFormat="1" ht="16.5" customHeight="1">
      <c r="A124" s="41"/>
      <c r="B124" s="42"/>
      <c r="C124" s="215" t="s">
        <v>413</v>
      </c>
      <c r="D124" s="215" t="s">
        <v>172</v>
      </c>
      <c r="E124" s="216" t="s">
        <v>1656</v>
      </c>
      <c r="F124" s="217" t="s">
        <v>1657</v>
      </c>
      <c r="G124" s="218" t="s">
        <v>1378</v>
      </c>
      <c r="H124" s="219">
        <v>1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43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177</v>
      </c>
      <c r="AT124" s="226" t="s">
        <v>172</v>
      </c>
      <c r="AU124" s="226" t="s">
        <v>79</v>
      </c>
      <c r="AY124" s="20" t="s">
        <v>170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177</v>
      </c>
      <c r="BM124" s="226" t="s">
        <v>1658</v>
      </c>
    </row>
    <row r="125" s="2" customFormat="1" ht="16.5" customHeight="1">
      <c r="A125" s="41"/>
      <c r="B125" s="42"/>
      <c r="C125" s="215" t="s">
        <v>422</v>
      </c>
      <c r="D125" s="215" t="s">
        <v>172</v>
      </c>
      <c r="E125" s="216" t="s">
        <v>1659</v>
      </c>
      <c r="F125" s="217" t="s">
        <v>1660</v>
      </c>
      <c r="G125" s="218" t="s">
        <v>1311</v>
      </c>
      <c r="H125" s="219">
        <v>2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43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177</v>
      </c>
      <c r="AT125" s="226" t="s">
        <v>172</v>
      </c>
      <c r="AU125" s="226" t="s">
        <v>79</v>
      </c>
      <c r="AY125" s="20" t="s">
        <v>170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177</v>
      </c>
      <c r="BM125" s="226" t="s">
        <v>1661</v>
      </c>
    </row>
    <row r="126" s="2" customFormat="1" ht="16.5" customHeight="1">
      <c r="A126" s="41"/>
      <c r="B126" s="42"/>
      <c r="C126" s="215" t="s">
        <v>428</v>
      </c>
      <c r="D126" s="215" t="s">
        <v>172</v>
      </c>
      <c r="E126" s="216" t="s">
        <v>1662</v>
      </c>
      <c r="F126" s="217" t="s">
        <v>1663</v>
      </c>
      <c r="G126" s="218" t="s">
        <v>1311</v>
      </c>
      <c r="H126" s="219">
        <v>1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43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177</v>
      </c>
      <c r="AT126" s="226" t="s">
        <v>172</v>
      </c>
      <c r="AU126" s="226" t="s">
        <v>79</v>
      </c>
      <c r="AY126" s="20" t="s">
        <v>170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177</v>
      </c>
      <c r="BM126" s="226" t="s">
        <v>1664</v>
      </c>
    </row>
    <row r="127" s="2" customFormat="1" ht="24.15" customHeight="1">
      <c r="A127" s="41"/>
      <c r="B127" s="42"/>
      <c r="C127" s="215" t="s">
        <v>435</v>
      </c>
      <c r="D127" s="215" t="s">
        <v>172</v>
      </c>
      <c r="E127" s="216" t="s">
        <v>1665</v>
      </c>
      <c r="F127" s="217" t="s">
        <v>1666</v>
      </c>
      <c r="G127" s="218" t="s">
        <v>1311</v>
      </c>
      <c r="H127" s="219">
        <v>2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177</v>
      </c>
      <c r="AT127" s="226" t="s">
        <v>172</v>
      </c>
      <c r="AU127" s="226" t="s">
        <v>79</v>
      </c>
      <c r="AY127" s="20" t="s">
        <v>170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177</v>
      </c>
      <c r="BM127" s="226" t="s">
        <v>1667</v>
      </c>
    </row>
    <row r="128" s="2" customFormat="1" ht="16.5" customHeight="1">
      <c r="A128" s="41"/>
      <c r="B128" s="42"/>
      <c r="C128" s="215" t="s">
        <v>442</v>
      </c>
      <c r="D128" s="215" t="s">
        <v>172</v>
      </c>
      <c r="E128" s="216" t="s">
        <v>1668</v>
      </c>
      <c r="F128" s="217" t="s">
        <v>1669</v>
      </c>
      <c r="G128" s="218" t="s">
        <v>1311</v>
      </c>
      <c r="H128" s="219">
        <v>4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43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177</v>
      </c>
      <c r="AT128" s="226" t="s">
        <v>172</v>
      </c>
      <c r="AU128" s="226" t="s">
        <v>79</v>
      </c>
      <c r="AY128" s="20" t="s">
        <v>170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79</v>
      </c>
      <c r="BK128" s="227">
        <f>ROUND(I128*H128,2)</f>
        <v>0</v>
      </c>
      <c r="BL128" s="20" t="s">
        <v>177</v>
      </c>
      <c r="BM128" s="226" t="s">
        <v>1670</v>
      </c>
    </row>
    <row r="129" s="12" customFormat="1" ht="25.92" customHeight="1">
      <c r="A129" s="12"/>
      <c r="B129" s="199"/>
      <c r="C129" s="200"/>
      <c r="D129" s="201" t="s">
        <v>71</v>
      </c>
      <c r="E129" s="202" t="s">
        <v>1671</v>
      </c>
      <c r="F129" s="202" t="s">
        <v>1672</v>
      </c>
      <c r="G129" s="200"/>
      <c r="H129" s="200"/>
      <c r="I129" s="203"/>
      <c r="J129" s="204">
        <f>BK129</f>
        <v>0</v>
      </c>
      <c r="K129" s="200"/>
      <c r="L129" s="205"/>
      <c r="M129" s="206"/>
      <c r="N129" s="207"/>
      <c r="O129" s="207"/>
      <c r="P129" s="208">
        <f>SUM(P130:P136)</f>
        <v>0</v>
      </c>
      <c r="Q129" s="207"/>
      <c r="R129" s="208">
        <f>SUM(R130:R136)</f>
        <v>0</v>
      </c>
      <c r="S129" s="207"/>
      <c r="T129" s="209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79</v>
      </c>
      <c r="AT129" s="211" t="s">
        <v>71</v>
      </c>
      <c r="AU129" s="211" t="s">
        <v>72</v>
      </c>
      <c r="AY129" s="210" t="s">
        <v>170</v>
      </c>
      <c r="BK129" s="212">
        <f>SUM(BK130:BK136)</f>
        <v>0</v>
      </c>
    </row>
    <row r="130" s="2" customFormat="1" ht="16.5" customHeight="1">
      <c r="A130" s="41"/>
      <c r="B130" s="42"/>
      <c r="C130" s="215" t="s">
        <v>446</v>
      </c>
      <c r="D130" s="215" t="s">
        <v>172</v>
      </c>
      <c r="E130" s="216" t="s">
        <v>1673</v>
      </c>
      <c r="F130" s="217" t="s">
        <v>1537</v>
      </c>
      <c r="G130" s="218" t="s">
        <v>1213</v>
      </c>
      <c r="H130" s="219">
        <v>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43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177</v>
      </c>
      <c r="AT130" s="226" t="s">
        <v>172</v>
      </c>
      <c r="AU130" s="226" t="s">
        <v>79</v>
      </c>
      <c r="AY130" s="20" t="s">
        <v>170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177</v>
      </c>
      <c r="BM130" s="226" t="s">
        <v>1674</v>
      </c>
    </row>
    <row r="131" s="2" customFormat="1" ht="16.5" customHeight="1">
      <c r="A131" s="41"/>
      <c r="B131" s="42"/>
      <c r="C131" s="215" t="s">
        <v>452</v>
      </c>
      <c r="D131" s="215" t="s">
        <v>172</v>
      </c>
      <c r="E131" s="216" t="s">
        <v>1675</v>
      </c>
      <c r="F131" s="217" t="s">
        <v>1676</v>
      </c>
      <c r="G131" s="218" t="s">
        <v>1213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43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177</v>
      </c>
      <c r="AT131" s="226" t="s">
        <v>172</v>
      </c>
      <c r="AU131" s="226" t="s">
        <v>79</v>
      </c>
      <c r="AY131" s="20" t="s">
        <v>170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177</v>
      </c>
      <c r="BM131" s="226" t="s">
        <v>1677</v>
      </c>
    </row>
    <row r="132" s="2" customFormat="1" ht="16.5" customHeight="1">
      <c r="A132" s="41"/>
      <c r="B132" s="42"/>
      <c r="C132" s="215" t="s">
        <v>458</v>
      </c>
      <c r="D132" s="215" t="s">
        <v>172</v>
      </c>
      <c r="E132" s="216" t="s">
        <v>1678</v>
      </c>
      <c r="F132" s="217" t="s">
        <v>1679</v>
      </c>
      <c r="G132" s="218" t="s">
        <v>1213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43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177</v>
      </c>
      <c r="AT132" s="226" t="s">
        <v>172</v>
      </c>
      <c r="AU132" s="226" t="s">
        <v>79</v>
      </c>
      <c r="AY132" s="20" t="s">
        <v>170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79</v>
      </c>
      <c r="BK132" s="227">
        <f>ROUND(I132*H132,2)</f>
        <v>0</v>
      </c>
      <c r="BL132" s="20" t="s">
        <v>177</v>
      </c>
      <c r="BM132" s="226" t="s">
        <v>1680</v>
      </c>
    </row>
    <row r="133" s="2" customFormat="1" ht="16.5" customHeight="1">
      <c r="A133" s="41"/>
      <c r="B133" s="42"/>
      <c r="C133" s="215" t="s">
        <v>468</v>
      </c>
      <c r="D133" s="215" t="s">
        <v>172</v>
      </c>
      <c r="E133" s="216" t="s">
        <v>1681</v>
      </c>
      <c r="F133" s="217" t="s">
        <v>1682</v>
      </c>
      <c r="G133" s="218" t="s">
        <v>1213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43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177</v>
      </c>
      <c r="AT133" s="226" t="s">
        <v>172</v>
      </c>
      <c r="AU133" s="226" t="s">
        <v>79</v>
      </c>
      <c r="AY133" s="20" t="s">
        <v>170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177</v>
      </c>
      <c r="BM133" s="226" t="s">
        <v>1683</v>
      </c>
    </row>
    <row r="134" s="2" customFormat="1" ht="16.5" customHeight="1">
      <c r="A134" s="41"/>
      <c r="B134" s="42"/>
      <c r="C134" s="215" t="s">
        <v>478</v>
      </c>
      <c r="D134" s="215" t="s">
        <v>172</v>
      </c>
      <c r="E134" s="216" t="s">
        <v>1684</v>
      </c>
      <c r="F134" s="217" t="s">
        <v>1685</v>
      </c>
      <c r="G134" s="218" t="s">
        <v>1311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177</v>
      </c>
      <c r="AT134" s="226" t="s">
        <v>172</v>
      </c>
      <c r="AU134" s="226" t="s">
        <v>79</v>
      </c>
      <c r="AY134" s="20" t="s">
        <v>170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177</v>
      </c>
      <c r="BM134" s="226" t="s">
        <v>1686</v>
      </c>
    </row>
    <row r="135" s="2" customFormat="1" ht="16.5" customHeight="1">
      <c r="A135" s="41"/>
      <c r="B135" s="42"/>
      <c r="C135" s="215" t="s">
        <v>487</v>
      </c>
      <c r="D135" s="215" t="s">
        <v>172</v>
      </c>
      <c r="E135" s="216" t="s">
        <v>1687</v>
      </c>
      <c r="F135" s="217" t="s">
        <v>1688</v>
      </c>
      <c r="G135" s="218" t="s">
        <v>1213</v>
      </c>
      <c r="H135" s="219">
        <v>1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43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177</v>
      </c>
      <c r="AT135" s="226" t="s">
        <v>172</v>
      </c>
      <c r="AU135" s="226" t="s">
        <v>79</v>
      </c>
      <c r="AY135" s="20" t="s">
        <v>170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177</v>
      </c>
      <c r="BM135" s="226" t="s">
        <v>1689</v>
      </c>
    </row>
    <row r="136" s="2" customFormat="1" ht="16.5" customHeight="1">
      <c r="A136" s="41"/>
      <c r="B136" s="42"/>
      <c r="C136" s="215" t="s">
        <v>492</v>
      </c>
      <c r="D136" s="215" t="s">
        <v>172</v>
      </c>
      <c r="E136" s="216" t="s">
        <v>1690</v>
      </c>
      <c r="F136" s="217" t="s">
        <v>1691</v>
      </c>
      <c r="G136" s="218" t="s">
        <v>1213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96" t="s">
        <v>19</v>
      </c>
      <c r="N136" s="297" t="s">
        <v>43</v>
      </c>
      <c r="O136" s="293"/>
      <c r="P136" s="298">
        <f>O136*H136</f>
        <v>0</v>
      </c>
      <c r="Q136" s="298">
        <v>0</v>
      </c>
      <c r="R136" s="298">
        <f>Q136*H136</f>
        <v>0</v>
      </c>
      <c r="S136" s="298">
        <v>0</v>
      </c>
      <c r="T136" s="29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177</v>
      </c>
      <c r="AT136" s="226" t="s">
        <v>172</v>
      </c>
      <c r="AU136" s="226" t="s">
        <v>79</v>
      </c>
      <c r="AY136" s="20" t="s">
        <v>170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177</v>
      </c>
      <c r="BM136" s="226" t="s">
        <v>1692</v>
      </c>
    </row>
    <row r="137" s="2" customFormat="1" ht="6.96" customHeight="1">
      <c r="A137" s="41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47"/>
      <c r="M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</sheetData>
  <sheetProtection sheet="1" autoFilter="0" formatColumns="0" formatRows="0" objects="1" scenarios="1" spinCount="100000" saltValue="rXkQIoforI5VI6PqEi9BG9tLSYT3HkwsGzmw56i944VEN1agB18X5k1rpOXcDqvbTmhlWsq/SmXB2fQJzwWCbA==" hashValue="XP5c5nw1l7NUGUavIIeAr82C05tfq3vNERS1X2tkNoX0pBDvpaY1UksAxRGJJoqUZtjTIVKlN839oqVqzQBBqA==" algorithmName="SHA-512" password="CC35"/>
  <autoFilter ref="C89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126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RECEPCE, SPOLEČENSKÝ SÁL A DENNÍ MÍSTNOST</v>
      </c>
      <c r="F7" s="145"/>
      <c r="G7" s="145"/>
      <c r="H7" s="145"/>
      <c r="L7" s="23"/>
    </row>
    <row r="8" s="1" customFormat="1" ht="12" customHeight="1">
      <c r="B8" s="23"/>
      <c r="D8" s="145" t="s">
        <v>127</v>
      </c>
      <c r="L8" s="23"/>
    </row>
    <row r="9" s="2" customFormat="1" ht="16.5" customHeight="1">
      <c r="A9" s="41"/>
      <c r="B9" s="47"/>
      <c r="C9" s="41"/>
      <c r="D9" s="41"/>
      <c r="E9" s="146" t="s">
        <v>1305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129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1693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5. 12. 2024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131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ROUND(J94,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ROUND((SUM(BE94:BE164)),  2)</f>
        <v>0</v>
      </c>
      <c r="G35" s="41"/>
      <c r="H35" s="41"/>
      <c r="I35" s="160">
        <v>0.20999999999999999</v>
      </c>
      <c r="J35" s="159">
        <f>ROUND(((SUM(BE94:BE164))*I35),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ROUND((SUM(BF94:BF164)),  2)</f>
        <v>0</v>
      </c>
      <c r="G36" s="41"/>
      <c r="H36" s="41"/>
      <c r="I36" s="160">
        <v>0.12</v>
      </c>
      <c r="J36" s="159">
        <f>ROUND(((SUM(BF94:BF164))*I36),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ROUND((SUM(BG94:BG164)),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ROUND((SUM(BH94:BH164)),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ROUND((SUM(BI94:BI164)),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132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RECEPCE, SPOLEČENSKÝ SÁL A DENNÍ MÍSTNOST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1305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129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2024-058-04-03 - Profese - MaR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Oblastní muzeum Praha - východ</v>
      </c>
      <c r="G56" s="43"/>
      <c r="H56" s="43"/>
      <c r="I56" s="35" t="s">
        <v>23</v>
      </c>
      <c r="J56" s="75" t="str">
        <f>IF(J14="","",J14)</f>
        <v>5. 12. 2024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Oblastní muzeum,Masarykovo náměstí 97,Brandýs n.L.</v>
      </c>
      <c r="G58" s="43"/>
      <c r="H58" s="43"/>
      <c r="I58" s="35" t="s">
        <v>31</v>
      </c>
      <c r="J58" s="39" t="str">
        <f>E23</f>
        <v>ing. arch. Jiří Sedláček, Kladská 25, Praha 2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Ing. Dana Mlejnková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133</v>
      </c>
      <c r="D61" s="174"/>
      <c r="E61" s="174"/>
      <c r="F61" s="174"/>
      <c r="G61" s="174"/>
      <c r="H61" s="174"/>
      <c r="I61" s="174"/>
      <c r="J61" s="175" t="s">
        <v>134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135</v>
      </c>
    </row>
    <row r="64" s="9" customFormat="1" ht="24.96" customHeight="1">
      <c r="A64" s="9"/>
      <c r="B64" s="177"/>
      <c r="C64" s="178"/>
      <c r="D64" s="179" t="s">
        <v>1694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1695</v>
      </c>
      <c r="E65" s="180"/>
      <c r="F65" s="180"/>
      <c r="G65" s="180"/>
      <c r="H65" s="180"/>
      <c r="I65" s="180"/>
      <c r="J65" s="181">
        <f>J107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1696</v>
      </c>
      <c r="E66" s="180"/>
      <c r="F66" s="180"/>
      <c r="G66" s="180"/>
      <c r="H66" s="180"/>
      <c r="I66" s="180"/>
      <c r="J66" s="181">
        <f>J119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1697</v>
      </c>
      <c r="E67" s="180"/>
      <c r="F67" s="180"/>
      <c r="G67" s="180"/>
      <c r="H67" s="180"/>
      <c r="I67" s="180"/>
      <c r="J67" s="181">
        <f>J121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1698</v>
      </c>
      <c r="E68" s="180"/>
      <c r="F68" s="180"/>
      <c r="G68" s="180"/>
      <c r="H68" s="180"/>
      <c r="I68" s="180"/>
      <c r="J68" s="181">
        <f>J125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1699</v>
      </c>
      <c r="E69" s="180"/>
      <c r="F69" s="180"/>
      <c r="G69" s="180"/>
      <c r="H69" s="180"/>
      <c r="I69" s="180"/>
      <c r="J69" s="181">
        <f>J134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1700</v>
      </c>
      <c r="E70" s="180"/>
      <c r="F70" s="180"/>
      <c r="G70" s="180"/>
      <c r="H70" s="180"/>
      <c r="I70" s="180"/>
      <c r="J70" s="181">
        <f>J143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1701</v>
      </c>
      <c r="E71" s="180"/>
      <c r="F71" s="180"/>
      <c r="G71" s="180"/>
      <c r="H71" s="180"/>
      <c r="I71" s="180"/>
      <c r="J71" s="181">
        <f>J152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1702</v>
      </c>
      <c r="E72" s="180"/>
      <c r="F72" s="180"/>
      <c r="G72" s="180"/>
      <c r="H72" s="180"/>
      <c r="I72" s="180"/>
      <c r="J72" s="181">
        <f>J155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155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2" t="str">
        <f>E7</f>
        <v>RECEPCE, SPOLEČENSKÝ SÁL A DENNÍ MÍSTNOST</v>
      </c>
      <c r="F82" s="35"/>
      <c r="G82" s="35"/>
      <c r="H82" s="35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127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2" t="s">
        <v>1305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129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2024-058-04-03 - Profese - MaR</v>
      </c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F14</f>
        <v>Oblastní muzeum Praha - východ</v>
      </c>
      <c r="G88" s="43"/>
      <c r="H88" s="43"/>
      <c r="I88" s="35" t="s">
        <v>23</v>
      </c>
      <c r="J88" s="75" t="str">
        <f>IF(J14="","",J14)</f>
        <v>5. 12. 2024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40.05" customHeight="1">
      <c r="A90" s="41"/>
      <c r="B90" s="42"/>
      <c r="C90" s="35" t="s">
        <v>25</v>
      </c>
      <c r="D90" s="43"/>
      <c r="E90" s="43"/>
      <c r="F90" s="30" t="str">
        <f>E17</f>
        <v>Oblastní muzeum,Masarykovo náměstí 97,Brandýs n.L.</v>
      </c>
      <c r="G90" s="43"/>
      <c r="H90" s="43"/>
      <c r="I90" s="35" t="s">
        <v>31</v>
      </c>
      <c r="J90" s="39" t="str">
        <f>E23</f>
        <v>ing. arch. Jiří Sedláček, Kladská 25, Praha 2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29</v>
      </c>
      <c r="D91" s="43"/>
      <c r="E91" s="43"/>
      <c r="F91" s="30" t="str">
        <f>IF(E20="","",E20)</f>
        <v>Vyplň údaj</v>
      </c>
      <c r="G91" s="43"/>
      <c r="H91" s="43"/>
      <c r="I91" s="35" t="s">
        <v>34</v>
      </c>
      <c r="J91" s="39" t="str">
        <f>E26</f>
        <v>Ing. Dana Mlejnková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8"/>
      <c r="B93" s="189"/>
      <c r="C93" s="190" t="s">
        <v>156</v>
      </c>
      <c r="D93" s="191" t="s">
        <v>57</v>
      </c>
      <c r="E93" s="191" t="s">
        <v>53</v>
      </c>
      <c r="F93" s="191" t="s">
        <v>54</v>
      </c>
      <c r="G93" s="191" t="s">
        <v>157</v>
      </c>
      <c r="H93" s="191" t="s">
        <v>158</v>
      </c>
      <c r="I93" s="191" t="s">
        <v>159</v>
      </c>
      <c r="J93" s="191" t="s">
        <v>134</v>
      </c>
      <c r="K93" s="192" t="s">
        <v>160</v>
      </c>
      <c r="L93" s="193"/>
      <c r="M93" s="95" t="s">
        <v>19</v>
      </c>
      <c r="N93" s="96" t="s">
        <v>42</v>
      </c>
      <c r="O93" s="96" t="s">
        <v>161</v>
      </c>
      <c r="P93" s="96" t="s">
        <v>162</v>
      </c>
      <c r="Q93" s="96" t="s">
        <v>163</v>
      </c>
      <c r="R93" s="96" t="s">
        <v>164</v>
      </c>
      <c r="S93" s="96" t="s">
        <v>165</v>
      </c>
      <c r="T93" s="97" t="s">
        <v>166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1"/>
      <c r="B94" s="42"/>
      <c r="C94" s="102" t="s">
        <v>167</v>
      </c>
      <c r="D94" s="43"/>
      <c r="E94" s="43"/>
      <c r="F94" s="43"/>
      <c r="G94" s="43"/>
      <c r="H94" s="43"/>
      <c r="I94" s="43"/>
      <c r="J94" s="194">
        <f>BK94</f>
        <v>0</v>
      </c>
      <c r="K94" s="43"/>
      <c r="L94" s="47"/>
      <c r="M94" s="98"/>
      <c r="N94" s="195"/>
      <c r="O94" s="99"/>
      <c r="P94" s="196">
        <f>P95+P107+P119+P121+P125+P134+P143+P152+P155</f>
        <v>0</v>
      </c>
      <c r="Q94" s="99"/>
      <c r="R94" s="196">
        <f>R95+R107+R119+R121+R125+R134+R143+R152+R155</f>
        <v>0</v>
      </c>
      <c r="S94" s="99"/>
      <c r="T94" s="197">
        <f>T95+T107+T119+T121+T125+T134+T143+T152+T155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71</v>
      </c>
      <c r="AU94" s="20" t="s">
        <v>135</v>
      </c>
      <c r="BK94" s="198">
        <f>BK95+BK107+BK119+BK121+BK125+BK134+BK143+BK152+BK155</f>
        <v>0</v>
      </c>
    </row>
    <row r="95" s="12" customFormat="1" ht="25.92" customHeight="1">
      <c r="A95" s="12"/>
      <c r="B95" s="199"/>
      <c r="C95" s="200"/>
      <c r="D95" s="201" t="s">
        <v>71</v>
      </c>
      <c r="E95" s="202" t="s">
        <v>1703</v>
      </c>
      <c r="F95" s="202" t="s">
        <v>1704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SUM(P96:P106)</f>
        <v>0</v>
      </c>
      <c r="Q95" s="207"/>
      <c r="R95" s="208">
        <f>SUM(R96:R106)</f>
        <v>0</v>
      </c>
      <c r="S95" s="207"/>
      <c r="T95" s="209">
        <f>SUM(T96:T106)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79</v>
      </c>
      <c r="AT95" s="211" t="s">
        <v>71</v>
      </c>
      <c r="AU95" s="211" t="s">
        <v>72</v>
      </c>
      <c r="AY95" s="210" t="s">
        <v>170</v>
      </c>
      <c r="BK95" s="212">
        <f>SUM(BK96:BK106)</f>
        <v>0</v>
      </c>
    </row>
    <row r="96" s="2" customFormat="1" ht="24.15" customHeight="1">
      <c r="A96" s="41"/>
      <c r="B96" s="42"/>
      <c r="C96" s="281" t="s">
        <v>79</v>
      </c>
      <c r="D96" s="281" t="s">
        <v>559</v>
      </c>
      <c r="E96" s="282" t="s">
        <v>1705</v>
      </c>
      <c r="F96" s="283" t="s">
        <v>1706</v>
      </c>
      <c r="G96" s="284" t="s">
        <v>288</v>
      </c>
      <c r="H96" s="285">
        <v>100</v>
      </c>
      <c r="I96" s="286"/>
      <c r="J96" s="287">
        <f>ROUND(I96*H96,2)</f>
        <v>0</v>
      </c>
      <c r="K96" s="283" t="s">
        <v>19</v>
      </c>
      <c r="L96" s="288"/>
      <c r="M96" s="289" t="s">
        <v>19</v>
      </c>
      <c r="N96" s="290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428</v>
      </c>
      <c r="AT96" s="226" t="s">
        <v>559</v>
      </c>
      <c r="AU96" s="226" t="s">
        <v>79</v>
      </c>
      <c r="AY96" s="20" t="s">
        <v>170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188</v>
      </c>
      <c r="BM96" s="226" t="s">
        <v>1707</v>
      </c>
    </row>
    <row r="97" s="2" customFormat="1" ht="24.15" customHeight="1">
      <c r="A97" s="41"/>
      <c r="B97" s="42"/>
      <c r="C97" s="281" t="s">
        <v>81</v>
      </c>
      <c r="D97" s="281" t="s">
        <v>559</v>
      </c>
      <c r="E97" s="282" t="s">
        <v>1708</v>
      </c>
      <c r="F97" s="283" t="s">
        <v>1709</v>
      </c>
      <c r="G97" s="284" t="s">
        <v>288</v>
      </c>
      <c r="H97" s="285">
        <v>100</v>
      </c>
      <c r="I97" s="286"/>
      <c r="J97" s="287">
        <f>ROUND(I97*H97,2)</f>
        <v>0</v>
      </c>
      <c r="K97" s="283" t="s">
        <v>19</v>
      </c>
      <c r="L97" s="288"/>
      <c r="M97" s="289" t="s">
        <v>19</v>
      </c>
      <c r="N97" s="290" t="s">
        <v>43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428</v>
      </c>
      <c r="AT97" s="226" t="s">
        <v>559</v>
      </c>
      <c r="AU97" s="226" t="s">
        <v>79</v>
      </c>
      <c r="AY97" s="20" t="s">
        <v>170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188</v>
      </c>
      <c r="BM97" s="226" t="s">
        <v>1710</v>
      </c>
    </row>
    <row r="98" s="2" customFormat="1" ht="24.15" customHeight="1">
      <c r="A98" s="41"/>
      <c r="B98" s="42"/>
      <c r="C98" s="281" t="s">
        <v>194</v>
      </c>
      <c r="D98" s="281" t="s">
        <v>559</v>
      </c>
      <c r="E98" s="282" t="s">
        <v>1711</v>
      </c>
      <c r="F98" s="283" t="s">
        <v>1712</v>
      </c>
      <c r="G98" s="284" t="s">
        <v>288</v>
      </c>
      <c r="H98" s="285">
        <v>15</v>
      </c>
      <c r="I98" s="286"/>
      <c r="J98" s="287">
        <f>ROUND(I98*H98,2)</f>
        <v>0</v>
      </c>
      <c r="K98" s="283" t="s">
        <v>19</v>
      </c>
      <c r="L98" s="288"/>
      <c r="M98" s="289" t="s">
        <v>19</v>
      </c>
      <c r="N98" s="290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428</v>
      </c>
      <c r="AT98" s="226" t="s">
        <v>559</v>
      </c>
      <c r="AU98" s="226" t="s">
        <v>79</v>
      </c>
      <c r="AY98" s="20" t="s">
        <v>170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188</v>
      </c>
      <c r="BM98" s="226" t="s">
        <v>1713</v>
      </c>
    </row>
    <row r="99" s="2" customFormat="1" ht="24.15" customHeight="1">
      <c r="A99" s="41"/>
      <c r="B99" s="42"/>
      <c r="C99" s="281" t="s">
        <v>177</v>
      </c>
      <c r="D99" s="281" t="s">
        <v>559</v>
      </c>
      <c r="E99" s="282" t="s">
        <v>1714</v>
      </c>
      <c r="F99" s="283" t="s">
        <v>1715</v>
      </c>
      <c r="G99" s="284" t="s">
        <v>288</v>
      </c>
      <c r="H99" s="285">
        <v>20</v>
      </c>
      <c r="I99" s="286"/>
      <c r="J99" s="287">
        <f>ROUND(I99*H99,2)</f>
        <v>0</v>
      </c>
      <c r="K99" s="283" t="s">
        <v>19</v>
      </c>
      <c r="L99" s="288"/>
      <c r="M99" s="289" t="s">
        <v>19</v>
      </c>
      <c r="N99" s="290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428</v>
      </c>
      <c r="AT99" s="226" t="s">
        <v>559</v>
      </c>
      <c r="AU99" s="226" t="s">
        <v>79</v>
      </c>
      <c r="AY99" s="20" t="s">
        <v>170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188</v>
      </c>
      <c r="BM99" s="226" t="s">
        <v>1716</v>
      </c>
    </row>
    <row r="100" s="2" customFormat="1" ht="24.15" customHeight="1">
      <c r="A100" s="41"/>
      <c r="B100" s="42"/>
      <c r="C100" s="281" t="s">
        <v>204</v>
      </c>
      <c r="D100" s="281" t="s">
        <v>559</v>
      </c>
      <c r="E100" s="282" t="s">
        <v>1717</v>
      </c>
      <c r="F100" s="283" t="s">
        <v>1718</v>
      </c>
      <c r="G100" s="284" t="s">
        <v>288</v>
      </c>
      <c r="H100" s="285">
        <v>20</v>
      </c>
      <c r="I100" s="286"/>
      <c r="J100" s="287">
        <f>ROUND(I100*H100,2)</f>
        <v>0</v>
      </c>
      <c r="K100" s="283" t="s">
        <v>19</v>
      </c>
      <c r="L100" s="288"/>
      <c r="M100" s="289" t="s">
        <v>19</v>
      </c>
      <c r="N100" s="290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428</v>
      </c>
      <c r="AT100" s="226" t="s">
        <v>559</v>
      </c>
      <c r="AU100" s="226" t="s">
        <v>79</v>
      </c>
      <c r="AY100" s="20" t="s">
        <v>170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188</v>
      </c>
      <c r="BM100" s="226" t="s">
        <v>1719</v>
      </c>
    </row>
    <row r="101" s="2" customFormat="1" ht="24.15" customHeight="1">
      <c r="A101" s="41"/>
      <c r="B101" s="42"/>
      <c r="C101" s="281" t="s">
        <v>209</v>
      </c>
      <c r="D101" s="281" t="s">
        <v>559</v>
      </c>
      <c r="E101" s="282" t="s">
        <v>1720</v>
      </c>
      <c r="F101" s="283" t="s">
        <v>1721</v>
      </c>
      <c r="G101" s="284" t="s">
        <v>288</v>
      </c>
      <c r="H101" s="285">
        <v>20</v>
      </c>
      <c r="I101" s="286"/>
      <c r="J101" s="287">
        <f>ROUND(I101*H101,2)</f>
        <v>0</v>
      </c>
      <c r="K101" s="283" t="s">
        <v>19</v>
      </c>
      <c r="L101" s="288"/>
      <c r="M101" s="289" t="s">
        <v>19</v>
      </c>
      <c r="N101" s="290" t="s">
        <v>43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428</v>
      </c>
      <c r="AT101" s="226" t="s">
        <v>559</v>
      </c>
      <c r="AU101" s="226" t="s">
        <v>79</v>
      </c>
      <c r="AY101" s="20" t="s">
        <v>170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188</v>
      </c>
      <c r="BM101" s="226" t="s">
        <v>1722</v>
      </c>
    </row>
    <row r="102" s="2" customFormat="1" ht="24.15" customHeight="1">
      <c r="A102" s="41"/>
      <c r="B102" s="42"/>
      <c r="C102" s="281" t="s">
        <v>216</v>
      </c>
      <c r="D102" s="281" t="s">
        <v>559</v>
      </c>
      <c r="E102" s="282" t="s">
        <v>1723</v>
      </c>
      <c r="F102" s="283" t="s">
        <v>1721</v>
      </c>
      <c r="G102" s="284" t="s">
        <v>288</v>
      </c>
      <c r="H102" s="285">
        <v>20</v>
      </c>
      <c r="I102" s="286"/>
      <c r="J102" s="287">
        <f>ROUND(I102*H102,2)</f>
        <v>0</v>
      </c>
      <c r="K102" s="283" t="s">
        <v>19</v>
      </c>
      <c r="L102" s="288"/>
      <c r="M102" s="289" t="s">
        <v>19</v>
      </c>
      <c r="N102" s="290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428</v>
      </c>
      <c r="AT102" s="226" t="s">
        <v>559</v>
      </c>
      <c r="AU102" s="226" t="s">
        <v>79</v>
      </c>
      <c r="AY102" s="20" t="s">
        <v>170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188</v>
      </c>
      <c r="BM102" s="226" t="s">
        <v>1724</v>
      </c>
    </row>
    <row r="103" s="2" customFormat="1" ht="24.15" customHeight="1">
      <c r="A103" s="41"/>
      <c r="B103" s="42"/>
      <c r="C103" s="281" t="s">
        <v>223</v>
      </c>
      <c r="D103" s="281" t="s">
        <v>559</v>
      </c>
      <c r="E103" s="282" t="s">
        <v>1725</v>
      </c>
      <c r="F103" s="283" t="s">
        <v>1721</v>
      </c>
      <c r="G103" s="284" t="s">
        <v>288</v>
      </c>
      <c r="H103" s="285">
        <v>20</v>
      </c>
      <c r="I103" s="286"/>
      <c r="J103" s="287">
        <f>ROUND(I103*H103,2)</f>
        <v>0</v>
      </c>
      <c r="K103" s="283" t="s">
        <v>19</v>
      </c>
      <c r="L103" s="288"/>
      <c r="M103" s="289" t="s">
        <v>19</v>
      </c>
      <c r="N103" s="290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428</v>
      </c>
      <c r="AT103" s="226" t="s">
        <v>559</v>
      </c>
      <c r="AU103" s="226" t="s">
        <v>79</v>
      </c>
      <c r="AY103" s="20" t="s">
        <v>170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188</v>
      </c>
      <c r="BM103" s="226" t="s">
        <v>1726</v>
      </c>
    </row>
    <row r="104" s="2" customFormat="1" ht="24.15" customHeight="1">
      <c r="A104" s="41"/>
      <c r="B104" s="42"/>
      <c r="C104" s="281" t="s">
        <v>230</v>
      </c>
      <c r="D104" s="281" t="s">
        <v>559</v>
      </c>
      <c r="E104" s="282" t="s">
        <v>1727</v>
      </c>
      <c r="F104" s="283" t="s">
        <v>1728</v>
      </c>
      <c r="G104" s="284" t="s">
        <v>288</v>
      </c>
      <c r="H104" s="285">
        <v>20</v>
      </c>
      <c r="I104" s="286"/>
      <c r="J104" s="287">
        <f>ROUND(I104*H104,2)</f>
        <v>0</v>
      </c>
      <c r="K104" s="283" t="s">
        <v>19</v>
      </c>
      <c r="L104" s="288"/>
      <c r="M104" s="289" t="s">
        <v>19</v>
      </c>
      <c r="N104" s="290" t="s">
        <v>43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428</v>
      </c>
      <c r="AT104" s="226" t="s">
        <v>559</v>
      </c>
      <c r="AU104" s="226" t="s">
        <v>79</v>
      </c>
      <c r="AY104" s="20" t="s">
        <v>170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188</v>
      </c>
      <c r="BM104" s="226" t="s">
        <v>1729</v>
      </c>
    </row>
    <row r="105" s="2" customFormat="1" ht="24.15" customHeight="1">
      <c r="A105" s="41"/>
      <c r="B105" s="42"/>
      <c r="C105" s="281" t="s">
        <v>242</v>
      </c>
      <c r="D105" s="281" t="s">
        <v>559</v>
      </c>
      <c r="E105" s="282" t="s">
        <v>1730</v>
      </c>
      <c r="F105" s="283" t="s">
        <v>1728</v>
      </c>
      <c r="G105" s="284" t="s">
        <v>288</v>
      </c>
      <c r="H105" s="285">
        <v>20</v>
      </c>
      <c r="I105" s="286"/>
      <c r="J105" s="287">
        <f>ROUND(I105*H105,2)</f>
        <v>0</v>
      </c>
      <c r="K105" s="283" t="s">
        <v>19</v>
      </c>
      <c r="L105" s="288"/>
      <c r="M105" s="289" t="s">
        <v>19</v>
      </c>
      <c r="N105" s="290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428</v>
      </c>
      <c r="AT105" s="226" t="s">
        <v>559</v>
      </c>
      <c r="AU105" s="226" t="s">
        <v>79</v>
      </c>
      <c r="AY105" s="20" t="s">
        <v>170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188</v>
      </c>
      <c r="BM105" s="226" t="s">
        <v>1731</v>
      </c>
    </row>
    <row r="106" s="2" customFormat="1" ht="24.15" customHeight="1">
      <c r="A106" s="41"/>
      <c r="B106" s="42"/>
      <c r="C106" s="281" t="s">
        <v>252</v>
      </c>
      <c r="D106" s="281" t="s">
        <v>559</v>
      </c>
      <c r="E106" s="282" t="s">
        <v>1732</v>
      </c>
      <c r="F106" s="283" t="s">
        <v>1728</v>
      </c>
      <c r="G106" s="284" t="s">
        <v>288</v>
      </c>
      <c r="H106" s="285">
        <v>20</v>
      </c>
      <c r="I106" s="286"/>
      <c r="J106" s="287">
        <f>ROUND(I106*H106,2)</f>
        <v>0</v>
      </c>
      <c r="K106" s="283" t="s">
        <v>19</v>
      </c>
      <c r="L106" s="288"/>
      <c r="M106" s="289" t="s">
        <v>19</v>
      </c>
      <c r="N106" s="290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428</v>
      </c>
      <c r="AT106" s="226" t="s">
        <v>559</v>
      </c>
      <c r="AU106" s="226" t="s">
        <v>79</v>
      </c>
      <c r="AY106" s="20" t="s">
        <v>170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188</v>
      </c>
      <c r="BM106" s="226" t="s">
        <v>1733</v>
      </c>
    </row>
    <row r="107" s="12" customFormat="1" ht="25.92" customHeight="1">
      <c r="A107" s="12"/>
      <c r="B107" s="199"/>
      <c r="C107" s="200"/>
      <c r="D107" s="201" t="s">
        <v>71</v>
      </c>
      <c r="E107" s="202" t="s">
        <v>1734</v>
      </c>
      <c r="F107" s="202" t="s">
        <v>1704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SUM(P108:P118)</f>
        <v>0</v>
      </c>
      <c r="Q107" s="207"/>
      <c r="R107" s="208">
        <f>SUM(R108:R118)</f>
        <v>0</v>
      </c>
      <c r="S107" s="207"/>
      <c r="T107" s="209">
        <f>SUM(T108:T118)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79</v>
      </c>
      <c r="AT107" s="211" t="s">
        <v>71</v>
      </c>
      <c r="AU107" s="211" t="s">
        <v>72</v>
      </c>
      <c r="AY107" s="210" t="s">
        <v>170</v>
      </c>
      <c r="BK107" s="212">
        <f>SUM(BK108:BK118)</f>
        <v>0</v>
      </c>
    </row>
    <row r="108" s="2" customFormat="1" ht="24.15" customHeight="1">
      <c r="A108" s="41"/>
      <c r="B108" s="42"/>
      <c r="C108" s="215" t="s">
        <v>8</v>
      </c>
      <c r="D108" s="215" t="s">
        <v>172</v>
      </c>
      <c r="E108" s="216" t="s">
        <v>1735</v>
      </c>
      <c r="F108" s="217" t="s">
        <v>1706</v>
      </c>
      <c r="G108" s="218" t="s">
        <v>288</v>
      </c>
      <c r="H108" s="219">
        <v>100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188</v>
      </c>
      <c r="AT108" s="226" t="s">
        <v>172</v>
      </c>
      <c r="AU108" s="226" t="s">
        <v>79</v>
      </c>
      <c r="AY108" s="20" t="s">
        <v>170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188</v>
      </c>
      <c r="BM108" s="226" t="s">
        <v>1736</v>
      </c>
    </row>
    <row r="109" s="2" customFormat="1" ht="24.15" customHeight="1">
      <c r="A109" s="41"/>
      <c r="B109" s="42"/>
      <c r="C109" s="215" t="s">
        <v>268</v>
      </c>
      <c r="D109" s="215" t="s">
        <v>172</v>
      </c>
      <c r="E109" s="216" t="s">
        <v>1737</v>
      </c>
      <c r="F109" s="217" t="s">
        <v>1709</v>
      </c>
      <c r="G109" s="218" t="s">
        <v>288</v>
      </c>
      <c r="H109" s="219">
        <v>100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188</v>
      </c>
      <c r="AT109" s="226" t="s">
        <v>172</v>
      </c>
      <c r="AU109" s="226" t="s">
        <v>79</v>
      </c>
      <c r="AY109" s="20" t="s">
        <v>170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188</v>
      </c>
      <c r="BM109" s="226" t="s">
        <v>1738</v>
      </c>
    </row>
    <row r="110" s="2" customFormat="1" ht="24.15" customHeight="1">
      <c r="A110" s="41"/>
      <c r="B110" s="42"/>
      <c r="C110" s="215" t="s">
        <v>276</v>
      </c>
      <c r="D110" s="215" t="s">
        <v>172</v>
      </c>
      <c r="E110" s="216" t="s">
        <v>1739</v>
      </c>
      <c r="F110" s="217" t="s">
        <v>1712</v>
      </c>
      <c r="G110" s="218" t="s">
        <v>288</v>
      </c>
      <c r="H110" s="219">
        <v>15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188</v>
      </c>
      <c r="AT110" s="226" t="s">
        <v>172</v>
      </c>
      <c r="AU110" s="226" t="s">
        <v>79</v>
      </c>
      <c r="AY110" s="20" t="s">
        <v>170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188</v>
      </c>
      <c r="BM110" s="226" t="s">
        <v>1740</v>
      </c>
    </row>
    <row r="111" s="2" customFormat="1" ht="24.15" customHeight="1">
      <c r="A111" s="41"/>
      <c r="B111" s="42"/>
      <c r="C111" s="215" t="s">
        <v>285</v>
      </c>
      <c r="D111" s="215" t="s">
        <v>172</v>
      </c>
      <c r="E111" s="216" t="s">
        <v>1741</v>
      </c>
      <c r="F111" s="217" t="s">
        <v>1715</v>
      </c>
      <c r="G111" s="218" t="s">
        <v>288</v>
      </c>
      <c r="H111" s="219">
        <v>20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43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188</v>
      </c>
      <c r="AT111" s="226" t="s">
        <v>172</v>
      </c>
      <c r="AU111" s="226" t="s">
        <v>79</v>
      </c>
      <c r="AY111" s="20" t="s">
        <v>170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188</v>
      </c>
      <c r="BM111" s="226" t="s">
        <v>1742</v>
      </c>
    </row>
    <row r="112" s="2" customFormat="1" ht="24.15" customHeight="1">
      <c r="A112" s="41"/>
      <c r="B112" s="42"/>
      <c r="C112" s="215" t="s">
        <v>188</v>
      </c>
      <c r="D112" s="215" t="s">
        <v>172</v>
      </c>
      <c r="E112" s="216" t="s">
        <v>1743</v>
      </c>
      <c r="F112" s="217" t="s">
        <v>1718</v>
      </c>
      <c r="G112" s="218" t="s">
        <v>288</v>
      </c>
      <c r="H112" s="219">
        <v>20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43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188</v>
      </c>
      <c r="AT112" s="226" t="s">
        <v>172</v>
      </c>
      <c r="AU112" s="226" t="s">
        <v>79</v>
      </c>
      <c r="AY112" s="20" t="s">
        <v>170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188</v>
      </c>
      <c r="BM112" s="226" t="s">
        <v>1744</v>
      </c>
    </row>
    <row r="113" s="2" customFormat="1" ht="24.15" customHeight="1">
      <c r="A113" s="41"/>
      <c r="B113" s="42"/>
      <c r="C113" s="215" t="s">
        <v>214</v>
      </c>
      <c r="D113" s="215" t="s">
        <v>172</v>
      </c>
      <c r="E113" s="216" t="s">
        <v>1745</v>
      </c>
      <c r="F113" s="217" t="s">
        <v>1721</v>
      </c>
      <c r="G113" s="218" t="s">
        <v>288</v>
      </c>
      <c r="H113" s="219">
        <v>20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188</v>
      </c>
      <c r="AT113" s="226" t="s">
        <v>172</v>
      </c>
      <c r="AU113" s="226" t="s">
        <v>79</v>
      </c>
      <c r="AY113" s="20" t="s">
        <v>170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188</v>
      </c>
      <c r="BM113" s="226" t="s">
        <v>1746</v>
      </c>
    </row>
    <row r="114" s="2" customFormat="1" ht="24.15" customHeight="1">
      <c r="A114" s="41"/>
      <c r="B114" s="42"/>
      <c r="C114" s="215" t="s">
        <v>310</v>
      </c>
      <c r="D114" s="215" t="s">
        <v>172</v>
      </c>
      <c r="E114" s="216" t="s">
        <v>1747</v>
      </c>
      <c r="F114" s="217" t="s">
        <v>1721</v>
      </c>
      <c r="G114" s="218" t="s">
        <v>288</v>
      </c>
      <c r="H114" s="219">
        <v>20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188</v>
      </c>
      <c r="AT114" s="226" t="s">
        <v>172</v>
      </c>
      <c r="AU114" s="226" t="s">
        <v>79</v>
      </c>
      <c r="AY114" s="20" t="s">
        <v>170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188</v>
      </c>
      <c r="BM114" s="226" t="s">
        <v>1748</v>
      </c>
    </row>
    <row r="115" s="2" customFormat="1" ht="24.15" customHeight="1">
      <c r="A115" s="41"/>
      <c r="B115" s="42"/>
      <c r="C115" s="215" t="s">
        <v>315</v>
      </c>
      <c r="D115" s="215" t="s">
        <v>172</v>
      </c>
      <c r="E115" s="216" t="s">
        <v>1749</v>
      </c>
      <c r="F115" s="217" t="s">
        <v>1721</v>
      </c>
      <c r="G115" s="218" t="s">
        <v>288</v>
      </c>
      <c r="H115" s="219">
        <v>20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43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188</v>
      </c>
      <c r="AT115" s="226" t="s">
        <v>172</v>
      </c>
      <c r="AU115" s="226" t="s">
        <v>79</v>
      </c>
      <c r="AY115" s="20" t="s">
        <v>170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188</v>
      </c>
      <c r="BM115" s="226" t="s">
        <v>1750</v>
      </c>
    </row>
    <row r="116" s="2" customFormat="1" ht="24.15" customHeight="1">
      <c r="A116" s="41"/>
      <c r="B116" s="42"/>
      <c r="C116" s="215" t="s">
        <v>320</v>
      </c>
      <c r="D116" s="215" t="s">
        <v>172</v>
      </c>
      <c r="E116" s="216" t="s">
        <v>1751</v>
      </c>
      <c r="F116" s="217" t="s">
        <v>1728</v>
      </c>
      <c r="G116" s="218" t="s">
        <v>288</v>
      </c>
      <c r="H116" s="219">
        <v>20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188</v>
      </c>
      <c r="AT116" s="226" t="s">
        <v>172</v>
      </c>
      <c r="AU116" s="226" t="s">
        <v>79</v>
      </c>
      <c r="AY116" s="20" t="s">
        <v>170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188</v>
      </c>
      <c r="BM116" s="226" t="s">
        <v>1752</v>
      </c>
    </row>
    <row r="117" s="2" customFormat="1" ht="24.15" customHeight="1">
      <c r="A117" s="41"/>
      <c r="B117" s="42"/>
      <c r="C117" s="215" t="s">
        <v>7</v>
      </c>
      <c r="D117" s="215" t="s">
        <v>172</v>
      </c>
      <c r="E117" s="216" t="s">
        <v>1753</v>
      </c>
      <c r="F117" s="217" t="s">
        <v>1728</v>
      </c>
      <c r="G117" s="218" t="s">
        <v>288</v>
      </c>
      <c r="H117" s="219">
        <v>20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188</v>
      </c>
      <c r="AT117" s="226" t="s">
        <v>172</v>
      </c>
      <c r="AU117" s="226" t="s">
        <v>79</v>
      </c>
      <c r="AY117" s="20" t="s">
        <v>170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188</v>
      </c>
      <c r="BM117" s="226" t="s">
        <v>1754</v>
      </c>
    </row>
    <row r="118" s="2" customFormat="1" ht="24.15" customHeight="1">
      <c r="A118" s="41"/>
      <c r="B118" s="42"/>
      <c r="C118" s="215" t="s">
        <v>331</v>
      </c>
      <c r="D118" s="215" t="s">
        <v>172</v>
      </c>
      <c r="E118" s="216" t="s">
        <v>1755</v>
      </c>
      <c r="F118" s="217" t="s">
        <v>1728</v>
      </c>
      <c r="G118" s="218" t="s">
        <v>288</v>
      </c>
      <c r="H118" s="219">
        <v>20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188</v>
      </c>
      <c r="AT118" s="226" t="s">
        <v>172</v>
      </c>
      <c r="AU118" s="226" t="s">
        <v>79</v>
      </c>
      <c r="AY118" s="20" t="s">
        <v>170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188</v>
      </c>
      <c r="BM118" s="226" t="s">
        <v>1756</v>
      </c>
    </row>
    <row r="119" s="12" customFormat="1" ht="25.92" customHeight="1">
      <c r="A119" s="12"/>
      <c r="B119" s="199"/>
      <c r="C119" s="200"/>
      <c r="D119" s="201" t="s">
        <v>71</v>
      </c>
      <c r="E119" s="202" t="s">
        <v>1757</v>
      </c>
      <c r="F119" s="202" t="s">
        <v>1758</v>
      </c>
      <c r="G119" s="200"/>
      <c r="H119" s="200"/>
      <c r="I119" s="203"/>
      <c r="J119" s="204">
        <f>BK119</f>
        <v>0</v>
      </c>
      <c r="K119" s="200"/>
      <c r="L119" s="205"/>
      <c r="M119" s="206"/>
      <c r="N119" s="207"/>
      <c r="O119" s="207"/>
      <c r="P119" s="208">
        <f>P120</f>
        <v>0</v>
      </c>
      <c r="Q119" s="207"/>
      <c r="R119" s="208">
        <f>R120</f>
        <v>0</v>
      </c>
      <c r="S119" s="207"/>
      <c r="T119" s="209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0" t="s">
        <v>79</v>
      </c>
      <c r="AT119" s="211" t="s">
        <v>71</v>
      </c>
      <c r="AU119" s="211" t="s">
        <v>72</v>
      </c>
      <c r="AY119" s="210" t="s">
        <v>170</v>
      </c>
      <c r="BK119" s="212">
        <f>BK120</f>
        <v>0</v>
      </c>
    </row>
    <row r="120" s="2" customFormat="1" ht="16.5" customHeight="1">
      <c r="A120" s="41"/>
      <c r="B120" s="42"/>
      <c r="C120" s="281" t="s">
        <v>339</v>
      </c>
      <c r="D120" s="281" t="s">
        <v>559</v>
      </c>
      <c r="E120" s="282" t="s">
        <v>1759</v>
      </c>
      <c r="F120" s="283" t="s">
        <v>1760</v>
      </c>
      <c r="G120" s="284" t="s">
        <v>1311</v>
      </c>
      <c r="H120" s="285">
        <v>1</v>
      </c>
      <c r="I120" s="286"/>
      <c r="J120" s="287">
        <f>ROUND(I120*H120,2)</f>
        <v>0</v>
      </c>
      <c r="K120" s="283" t="s">
        <v>19</v>
      </c>
      <c r="L120" s="288"/>
      <c r="M120" s="289" t="s">
        <v>19</v>
      </c>
      <c r="N120" s="290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428</v>
      </c>
      <c r="AT120" s="226" t="s">
        <v>559</v>
      </c>
      <c r="AU120" s="226" t="s">
        <v>79</v>
      </c>
      <c r="AY120" s="20" t="s">
        <v>170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188</v>
      </c>
      <c r="BM120" s="226" t="s">
        <v>1761</v>
      </c>
    </row>
    <row r="121" s="12" customFormat="1" ht="25.92" customHeight="1">
      <c r="A121" s="12"/>
      <c r="B121" s="199"/>
      <c r="C121" s="200"/>
      <c r="D121" s="201" t="s">
        <v>71</v>
      </c>
      <c r="E121" s="202" t="s">
        <v>1762</v>
      </c>
      <c r="F121" s="202" t="s">
        <v>1758</v>
      </c>
      <c r="G121" s="200"/>
      <c r="H121" s="200"/>
      <c r="I121" s="203"/>
      <c r="J121" s="204">
        <f>BK121</f>
        <v>0</v>
      </c>
      <c r="K121" s="200"/>
      <c r="L121" s="205"/>
      <c r="M121" s="206"/>
      <c r="N121" s="207"/>
      <c r="O121" s="207"/>
      <c r="P121" s="208">
        <f>SUM(P122:P124)</f>
        <v>0</v>
      </c>
      <c r="Q121" s="207"/>
      <c r="R121" s="208">
        <f>SUM(R122:R124)</f>
        <v>0</v>
      </c>
      <c r="S121" s="207"/>
      <c r="T121" s="209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0" t="s">
        <v>79</v>
      </c>
      <c r="AT121" s="211" t="s">
        <v>71</v>
      </c>
      <c r="AU121" s="211" t="s">
        <v>72</v>
      </c>
      <c r="AY121" s="210" t="s">
        <v>170</v>
      </c>
      <c r="BK121" s="212">
        <f>SUM(BK122:BK124)</f>
        <v>0</v>
      </c>
    </row>
    <row r="122" s="2" customFormat="1" ht="16.5" customHeight="1">
      <c r="A122" s="41"/>
      <c r="B122" s="42"/>
      <c r="C122" s="215" t="s">
        <v>350</v>
      </c>
      <c r="D122" s="215" t="s">
        <v>172</v>
      </c>
      <c r="E122" s="216" t="s">
        <v>1763</v>
      </c>
      <c r="F122" s="217" t="s">
        <v>1764</v>
      </c>
      <c r="G122" s="218" t="s">
        <v>1311</v>
      </c>
      <c r="H122" s="219">
        <v>1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43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188</v>
      </c>
      <c r="AT122" s="226" t="s">
        <v>172</v>
      </c>
      <c r="AU122" s="226" t="s">
        <v>79</v>
      </c>
      <c r="AY122" s="20" t="s">
        <v>170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188</v>
      </c>
      <c r="BM122" s="226" t="s">
        <v>1765</v>
      </c>
    </row>
    <row r="123" s="2" customFormat="1" ht="16.5" customHeight="1">
      <c r="A123" s="41"/>
      <c r="B123" s="42"/>
      <c r="C123" s="215" t="s">
        <v>357</v>
      </c>
      <c r="D123" s="215" t="s">
        <v>172</v>
      </c>
      <c r="E123" s="216" t="s">
        <v>1766</v>
      </c>
      <c r="F123" s="217" t="s">
        <v>1767</v>
      </c>
      <c r="G123" s="218" t="s">
        <v>1311</v>
      </c>
      <c r="H123" s="219">
        <v>1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43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188</v>
      </c>
      <c r="AT123" s="226" t="s">
        <v>172</v>
      </c>
      <c r="AU123" s="226" t="s">
        <v>79</v>
      </c>
      <c r="AY123" s="20" t="s">
        <v>170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188</v>
      </c>
      <c r="BM123" s="226" t="s">
        <v>1768</v>
      </c>
    </row>
    <row r="124" s="2" customFormat="1" ht="24.15" customHeight="1">
      <c r="A124" s="41"/>
      <c r="B124" s="42"/>
      <c r="C124" s="215" t="s">
        <v>375</v>
      </c>
      <c r="D124" s="215" t="s">
        <v>172</v>
      </c>
      <c r="E124" s="216" t="s">
        <v>1769</v>
      </c>
      <c r="F124" s="217" t="s">
        <v>1770</v>
      </c>
      <c r="G124" s="218" t="s">
        <v>1311</v>
      </c>
      <c r="H124" s="219">
        <v>1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43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188</v>
      </c>
      <c r="AT124" s="226" t="s">
        <v>172</v>
      </c>
      <c r="AU124" s="226" t="s">
        <v>79</v>
      </c>
      <c r="AY124" s="20" t="s">
        <v>170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188</v>
      </c>
      <c r="BM124" s="226" t="s">
        <v>1771</v>
      </c>
    </row>
    <row r="125" s="12" customFormat="1" ht="25.92" customHeight="1">
      <c r="A125" s="12"/>
      <c r="B125" s="199"/>
      <c r="C125" s="200"/>
      <c r="D125" s="201" t="s">
        <v>71</v>
      </c>
      <c r="E125" s="202" t="s">
        <v>1772</v>
      </c>
      <c r="F125" s="202" t="s">
        <v>1773</v>
      </c>
      <c r="G125" s="200"/>
      <c r="H125" s="200"/>
      <c r="I125" s="203"/>
      <c r="J125" s="204">
        <f>BK125</f>
        <v>0</v>
      </c>
      <c r="K125" s="200"/>
      <c r="L125" s="205"/>
      <c r="M125" s="206"/>
      <c r="N125" s="207"/>
      <c r="O125" s="207"/>
      <c r="P125" s="208">
        <f>SUM(P126:P133)</f>
        <v>0</v>
      </c>
      <c r="Q125" s="207"/>
      <c r="R125" s="208">
        <f>SUM(R126:R133)</f>
        <v>0</v>
      </c>
      <c r="S125" s="207"/>
      <c r="T125" s="209">
        <f>SUM(T126:T133)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79</v>
      </c>
      <c r="AT125" s="211" t="s">
        <v>71</v>
      </c>
      <c r="AU125" s="211" t="s">
        <v>72</v>
      </c>
      <c r="AY125" s="210" t="s">
        <v>170</v>
      </c>
      <c r="BK125" s="212">
        <f>SUM(BK126:BK133)</f>
        <v>0</v>
      </c>
    </row>
    <row r="126" s="2" customFormat="1" ht="16.5" customHeight="1">
      <c r="A126" s="41"/>
      <c r="B126" s="42"/>
      <c r="C126" s="281" t="s">
        <v>384</v>
      </c>
      <c r="D126" s="281" t="s">
        <v>559</v>
      </c>
      <c r="E126" s="282" t="s">
        <v>1774</v>
      </c>
      <c r="F126" s="283" t="s">
        <v>1775</v>
      </c>
      <c r="G126" s="284" t="s">
        <v>1311</v>
      </c>
      <c r="H126" s="285">
        <v>1</v>
      </c>
      <c r="I126" s="286"/>
      <c r="J126" s="287">
        <f>ROUND(I126*H126,2)</f>
        <v>0</v>
      </c>
      <c r="K126" s="283" t="s">
        <v>19</v>
      </c>
      <c r="L126" s="288"/>
      <c r="M126" s="289" t="s">
        <v>19</v>
      </c>
      <c r="N126" s="290" t="s">
        <v>43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428</v>
      </c>
      <c r="AT126" s="226" t="s">
        <v>559</v>
      </c>
      <c r="AU126" s="226" t="s">
        <v>79</v>
      </c>
      <c r="AY126" s="20" t="s">
        <v>170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188</v>
      </c>
      <c r="BM126" s="226" t="s">
        <v>1776</v>
      </c>
    </row>
    <row r="127" s="2" customFormat="1" ht="16.5" customHeight="1">
      <c r="A127" s="41"/>
      <c r="B127" s="42"/>
      <c r="C127" s="281" t="s">
        <v>393</v>
      </c>
      <c r="D127" s="281" t="s">
        <v>559</v>
      </c>
      <c r="E127" s="282" t="s">
        <v>1777</v>
      </c>
      <c r="F127" s="283" t="s">
        <v>1778</v>
      </c>
      <c r="G127" s="284" t="s">
        <v>1311</v>
      </c>
      <c r="H127" s="285">
        <v>1</v>
      </c>
      <c r="I127" s="286"/>
      <c r="J127" s="287">
        <f>ROUND(I127*H127,2)</f>
        <v>0</v>
      </c>
      <c r="K127" s="283" t="s">
        <v>19</v>
      </c>
      <c r="L127" s="288"/>
      <c r="M127" s="289" t="s">
        <v>19</v>
      </c>
      <c r="N127" s="290" t="s">
        <v>43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428</v>
      </c>
      <c r="AT127" s="226" t="s">
        <v>559</v>
      </c>
      <c r="AU127" s="226" t="s">
        <v>79</v>
      </c>
      <c r="AY127" s="20" t="s">
        <v>170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188</v>
      </c>
      <c r="BM127" s="226" t="s">
        <v>1779</v>
      </c>
    </row>
    <row r="128" s="2" customFormat="1" ht="16.5" customHeight="1">
      <c r="A128" s="41"/>
      <c r="B128" s="42"/>
      <c r="C128" s="281" t="s">
        <v>401</v>
      </c>
      <c r="D128" s="281" t="s">
        <v>559</v>
      </c>
      <c r="E128" s="282" t="s">
        <v>1780</v>
      </c>
      <c r="F128" s="283" t="s">
        <v>1781</v>
      </c>
      <c r="G128" s="284" t="s">
        <v>1311</v>
      </c>
      <c r="H128" s="285">
        <v>1</v>
      </c>
      <c r="I128" s="286"/>
      <c r="J128" s="287">
        <f>ROUND(I128*H128,2)</f>
        <v>0</v>
      </c>
      <c r="K128" s="283" t="s">
        <v>19</v>
      </c>
      <c r="L128" s="288"/>
      <c r="M128" s="289" t="s">
        <v>19</v>
      </c>
      <c r="N128" s="290" t="s">
        <v>43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428</v>
      </c>
      <c r="AT128" s="226" t="s">
        <v>559</v>
      </c>
      <c r="AU128" s="226" t="s">
        <v>79</v>
      </c>
      <c r="AY128" s="20" t="s">
        <v>170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79</v>
      </c>
      <c r="BK128" s="227">
        <f>ROUND(I128*H128,2)</f>
        <v>0</v>
      </c>
      <c r="BL128" s="20" t="s">
        <v>188</v>
      </c>
      <c r="BM128" s="226" t="s">
        <v>1782</v>
      </c>
    </row>
    <row r="129" s="2" customFormat="1" ht="16.5" customHeight="1">
      <c r="A129" s="41"/>
      <c r="B129" s="42"/>
      <c r="C129" s="281" t="s">
        <v>413</v>
      </c>
      <c r="D129" s="281" t="s">
        <v>559</v>
      </c>
      <c r="E129" s="282" t="s">
        <v>1783</v>
      </c>
      <c r="F129" s="283" t="s">
        <v>1784</v>
      </c>
      <c r="G129" s="284" t="s">
        <v>1311</v>
      </c>
      <c r="H129" s="285">
        <v>1</v>
      </c>
      <c r="I129" s="286"/>
      <c r="J129" s="287">
        <f>ROUND(I129*H129,2)</f>
        <v>0</v>
      </c>
      <c r="K129" s="283" t="s">
        <v>19</v>
      </c>
      <c r="L129" s="288"/>
      <c r="M129" s="289" t="s">
        <v>19</v>
      </c>
      <c r="N129" s="290" t="s">
        <v>43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428</v>
      </c>
      <c r="AT129" s="226" t="s">
        <v>559</v>
      </c>
      <c r="AU129" s="226" t="s">
        <v>79</v>
      </c>
      <c r="AY129" s="20" t="s">
        <v>170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188</v>
      </c>
      <c r="BM129" s="226" t="s">
        <v>1785</v>
      </c>
    </row>
    <row r="130" s="2" customFormat="1" ht="16.5" customHeight="1">
      <c r="A130" s="41"/>
      <c r="B130" s="42"/>
      <c r="C130" s="281" t="s">
        <v>422</v>
      </c>
      <c r="D130" s="281" t="s">
        <v>559</v>
      </c>
      <c r="E130" s="282" t="s">
        <v>1786</v>
      </c>
      <c r="F130" s="283" t="s">
        <v>1787</v>
      </c>
      <c r="G130" s="284" t="s">
        <v>1311</v>
      </c>
      <c r="H130" s="285">
        <v>1</v>
      </c>
      <c r="I130" s="286"/>
      <c r="J130" s="287">
        <f>ROUND(I130*H130,2)</f>
        <v>0</v>
      </c>
      <c r="K130" s="283" t="s">
        <v>19</v>
      </c>
      <c r="L130" s="288"/>
      <c r="M130" s="289" t="s">
        <v>19</v>
      </c>
      <c r="N130" s="290" t="s">
        <v>43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428</v>
      </c>
      <c r="AT130" s="226" t="s">
        <v>559</v>
      </c>
      <c r="AU130" s="226" t="s">
        <v>79</v>
      </c>
      <c r="AY130" s="20" t="s">
        <v>170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188</v>
      </c>
      <c r="BM130" s="226" t="s">
        <v>1788</v>
      </c>
    </row>
    <row r="131" s="2" customFormat="1" ht="16.5" customHeight="1">
      <c r="A131" s="41"/>
      <c r="B131" s="42"/>
      <c r="C131" s="281" t="s">
        <v>428</v>
      </c>
      <c r="D131" s="281" t="s">
        <v>559</v>
      </c>
      <c r="E131" s="282" t="s">
        <v>1789</v>
      </c>
      <c r="F131" s="283" t="s">
        <v>1790</v>
      </c>
      <c r="G131" s="284" t="s">
        <v>1311</v>
      </c>
      <c r="H131" s="285">
        <v>1</v>
      </c>
      <c r="I131" s="286"/>
      <c r="J131" s="287">
        <f>ROUND(I131*H131,2)</f>
        <v>0</v>
      </c>
      <c r="K131" s="283" t="s">
        <v>19</v>
      </c>
      <c r="L131" s="288"/>
      <c r="M131" s="289" t="s">
        <v>19</v>
      </c>
      <c r="N131" s="290" t="s">
        <v>43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428</v>
      </c>
      <c r="AT131" s="226" t="s">
        <v>559</v>
      </c>
      <c r="AU131" s="226" t="s">
        <v>79</v>
      </c>
      <c r="AY131" s="20" t="s">
        <v>170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188</v>
      </c>
      <c r="BM131" s="226" t="s">
        <v>1791</v>
      </c>
    </row>
    <row r="132" s="2" customFormat="1" ht="16.5" customHeight="1">
      <c r="A132" s="41"/>
      <c r="B132" s="42"/>
      <c r="C132" s="281" t="s">
        <v>435</v>
      </c>
      <c r="D132" s="281" t="s">
        <v>559</v>
      </c>
      <c r="E132" s="282" t="s">
        <v>1792</v>
      </c>
      <c r="F132" s="283" t="s">
        <v>1793</v>
      </c>
      <c r="G132" s="284" t="s">
        <v>1311</v>
      </c>
      <c r="H132" s="285">
        <v>1</v>
      </c>
      <c r="I132" s="286"/>
      <c r="J132" s="287">
        <f>ROUND(I132*H132,2)</f>
        <v>0</v>
      </c>
      <c r="K132" s="283" t="s">
        <v>19</v>
      </c>
      <c r="L132" s="288"/>
      <c r="M132" s="289" t="s">
        <v>19</v>
      </c>
      <c r="N132" s="290" t="s">
        <v>43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428</v>
      </c>
      <c r="AT132" s="226" t="s">
        <v>559</v>
      </c>
      <c r="AU132" s="226" t="s">
        <v>79</v>
      </c>
      <c r="AY132" s="20" t="s">
        <v>170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79</v>
      </c>
      <c r="BK132" s="227">
        <f>ROUND(I132*H132,2)</f>
        <v>0</v>
      </c>
      <c r="BL132" s="20" t="s">
        <v>188</v>
      </c>
      <c r="BM132" s="226" t="s">
        <v>1794</v>
      </c>
    </row>
    <row r="133" s="2" customFormat="1" ht="16.5" customHeight="1">
      <c r="A133" s="41"/>
      <c r="B133" s="42"/>
      <c r="C133" s="281" t="s">
        <v>442</v>
      </c>
      <c r="D133" s="281" t="s">
        <v>559</v>
      </c>
      <c r="E133" s="282" t="s">
        <v>1795</v>
      </c>
      <c r="F133" s="283" t="s">
        <v>1796</v>
      </c>
      <c r="G133" s="284" t="s">
        <v>1311</v>
      </c>
      <c r="H133" s="285">
        <v>1</v>
      </c>
      <c r="I133" s="286"/>
      <c r="J133" s="287">
        <f>ROUND(I133*H133,2)</f>
        <v>0</v>
      </c>
      <c r="K133" s="283" t="s">
        <v>19</v>
      </c>
      <c r="L133" s="288"/>
      <c r="M133" s="289" t="s">
        <v>19</v>
      </c>
      <c r="N133" s="290" t="s">
        <v>43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428</v>
      </c>
      <c r="AT133" s="226" t="s">
        <v>559</v>
      </c>
      <c r="AU133" s="226" t="s">
        <v>79</v>
      </c>
      <c r="AY133" s="20" t="s">
        <v>170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188</v>
      </c>
      <c r="BM133" s="226" t="s">
        <v>1797</v>
      </c>
    </row>
    <row r="134" s="12" customFormat="1" ht="25.92" customHeight="1">
      <c r="A134" s="12"/>
      <c r="B134" s="199"/>
      <c r="C134" s="200"/>
      <c r="D134" s="201" t="s">
        <v>71</v>
      </c>
      <c r="E134" s="202" t="s">
        <v>1798</v>
      </c>
      <c r="F134" s="202" t="s">
        <v>1773</v>
      </c>
      <c r="G134" s="200"/>
      <c r="H134" s="200"/>
      <c r="I134" s="203"/>
      <c r="J134" s="204">
        <f>BK134</f>
        <v>0</v>
      </c>
      <c r="K134" s="200"/>
      <c r="L134" s="205"/>
      <c r="M134" s="206"/>
      <c r="N134" s="207"/>
      <c r="O134" s="207"/>
      <c r="P134" s="208">
        <f>SUM(P135:P142)</f>
        <v>0</v>
      </c>
      <c r="Q134" s="207"/>
      <c r="R134" s="208">
        <f>SUM(R135:R142)</f>
        <v>0</v>
      </c>
      <c r="S134" s="207"/>
      <c r="T134" s="209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79</v>
      </c>
      <c r="AT134" s="211" t="s">
        <v>71</v>
      </c>
      <c r="AU134" s="211" t="s">
        <v>72</v>
      </c>
      <c r="AY134" s="210" t="s">
        <v>170</v>
      </c>
      <c r="BK134" s="212">
        <f>SUM(BK135:BK142)</f>
        <v>0</v>
      </c>
    </row>
    <row r="135" s="2" customFormat="1" ht="16.5" customHeight="1">
      <c r="A135" s="41"/>
      <c r="B135" s="42"/>
      <c r="C135" s="215" t="s">
        <v>446</v>
      </c>
      <c r="D135" s="215" t="s">
        <v>172</v>
      </c>
      <c r="E135" s="216" t="s">
        <v>1799</v>
      </c>
      <c r="F135" s="217" t="s">
        <v>1775</v>
      </c>
      <c r="G135" s="218" t="s">
        <v>1311</v>
      </c>
      <c r="H135" s="219">
        <v>1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43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188</v>
      </c>
      <c r="AT135" s="226" t="s">
        <v>172</v>
      </c>
      <c r="AU135" s="226" t="s">
        <v>79</v>
      </c>
      <c r="AY135" s="20" t="s">
        <v>170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188</v>
      </c>
      <c r="BM135" s="226" t="s">
        <v>1800</v>
      </c>
    </row>
    <row r="136" s="2" customFormat="1" ht="16.5" customHeight="1">
      <c r="A136" s="41"/>
      <c r="B136" s="42"/>
      <c r="C136" s="215" t="s">
        <v>452</v>
      </c>
      <c r="D136" s="215" t="s">
        <v>172</v>
      </c>
      <c r="E136" s="216" t="s">
        <v>1801</v>
      </c>
      <c r="F136" s="217" t="s">
        <v>1778</v>
      </c>
      <c r="G136" s="218" t="s">
        <v>1311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43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188</v>
      </c>
      <c r="AT136" s="226" t="s">
        <v>172</v>
      </c>
      <c r="AU136" s="226" t="s">
        <v>79</v>
      </c>
      <c r="AY136" s="20" t="s">
        <v>170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188</v>
      </c>
      <c r="BM136" s="226" t="s">
        <v>1802</v>
      </c>
    </row>
    <row r="137" s="2" customFormat="1" ht="16.5" customHeight="1">
      <c r="A137" s="41"/>
      <c r="B137" s="42"/>
      <c r="C137" s="215" t="s">
        <v>458</v>
      </c>
      <c r="D137" s="215" t="s">
        <v>172</v>
      </c>
      <c r="E137" s="216" t="s">
        <v>1803</v>
      </c>
      <c r="F137" s="217" t="s">
        <v>1781</v>
      </c>
      <c r="G137" s="218" t="s">
        <v>1311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43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188</v>
      </c>
      <c r="AT137" s="226" t="s">
        <v>172</v>
      </c>
      <c r="AU137" s="226" t="s">
        <v>79</v>
      </c>
      <c r="AY137" s="20" t="s">
        <v>170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188</v>
      </c>
      <c r="BM137" s="226" t="s">
        <v>1804</v>
      </c>
    </row>
    <row r="138" s="2" customFormat="1" ht="16.5" customHeight="1">
      <c r="A138" s="41"/>
      <c r="B138" s="42"/>
      <c r="C138" s="215" t="s">
        <v>468</v>
      </c>
      <c r="D138" s="215" t="s">
        <v>172</v>
      </c>
      <c r="E138" s="216" t="s">
        <v>1805</v>
      </c>
      <c r="F138" s="217" t="s">
        <v>1784</v>
      </c>
      <c r="G138" s="218" t="s">
        <v>1311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43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188</v>
      </c>
      <c r="AT138" s="226" t="s">
        <v>172</v>
      </c>
      <c r="AU138" s="226" t="s">
        <v>79</v>
      </c>
      <c r="AY138" s="20" t="s">
        <v>170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188</v>
      </c>
      <c r="BM138" s="226" t="s">
        <v>1806</v>
      </c>
    </row>
    <row r="139" s="2" customFormat="1" ht="16.5" customHeight="1">
      <c r="A139" s="41"/>
      <c r="B139" s="42"/>
      <c r="C139" s="215" t="s">
        <v>478</v>
      </c>
      <c r="D139" s="215" t="s">
        <v>172</v>
      </c>
      <c r="E139" s="216" t="s">
        <v>1807</v>
      </c>
      <c r="F139" s="217" t="s">
        <v>1787</v>
      </c>
      <c r="G139" s="218" t="s">
        <v>1311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188</v>
      </c>
      <c r="AT139" s="226" t="s">
        <v>172</v>
      </c>
      <c r="AU139" s="226" t="s">
        <v>79</v>
      </c>
      <c r="AY139" s="20" t="s">
        <v>170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188</v>
      </c>
      <c r="BM139" s="226" t="s">
        <v>1808</v>
      </c>
    </row>
    <row r="140" s="2" customFormat="1" ht="16.5" customHeight="1">
      <c r="A140" s="41"/>
      <c r="B140" s="42"/>
      <c r="C140" s="215" t="s">
        <v>487</v>
      </c>
      <c r="D140" s="215" t="s">
        <v>172</v>
      </c>
      <c r="E140" s="216" t="s">
        <v>1809</v>
      </c>
      <c r="F140" s="217" t="s">
        <v>1790</v>
      </c>
      <c r="G140" s="218" t="s">
        <v>1311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43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188</v>
      </c>
      <c r="AT140" s="226" t="s">
        <v>172</v>
      </c>
      <c r="AU140" s="226" t="s">
        <v>79</v>
      </c>
      <c r="AY140" s="20" t="s">
        <v>170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79</v>
      </c>
      <c r="BK140" s="227">
        <f>ROUND(I140*H140,2)</f>
        <v>0</v>
      </c>
      <c r="BL140" s="20" t="s">
        <v>188</v>
      </c>
      <c r="BM140" s="226" t="s">
        <v>1810</v>
      </c>
    </row>
    <row r="141" s="2" customFormat="1" ht="16.5" customHeight="1">
      <c r="A141" s="41"/>
      <c r="B141" s="42"/>
      <c r="C141" s="215" t="s">
        <v>492</v>
      </c>
      <c r="D141" s="215" t="s">
        <v>172</v>
      </c>
      <c r="E141" s="216" t="s">
        <v>1811</v>
      </c>
      <c r="F141" s="217" t="s">
        <v>1793</v>
      </c>
      <c r="G141" s="218" t="s">
        <v>1311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43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188</v>
      </c>
      <c r="AT141" s="226" t="s">
        <v>172</v>
      </c>
      <c r="AU141" s="226" t="s">
        <v>79</v>
      </c>
      <c r="AY141" s="20" t="s">
        <v>170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188</v>
      </c>
      <c r="BM141" s="226" t="s">
        <v>1812</v>
      </c>
    </row>
    <row r="142" s="2" customFormat="1" ht="16.5" customHeight="1">
      <c r="A142" s="41"/>
      <c r="B142" s="42"/>
      <c r="C142" s="215" t="s">
        <v>499</v>
      </c>
      <c r="D142" s="215" t="s">
        <v>172</v>
      </c>
      <c r="E142" s="216" t="s">
        <v>1813</v>
      </c>
      <c r="F142" s="217" t="s">
        <v>1796</v>
      </c>
      <c r="G142" s="218" t="s">
        <v>1311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43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188</v>
      </c>
      <c r="AT142" s="226" t="s">
        <v>172</v>
      </c>
      <c r="AU142" s="226" t="s">
        <v>79</v>
      </c>
      <c r="AY142" s="20" t="s">
        <v>170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188</v>
      </c>
      <c r="BM142" s="226" t="s">
        <v>1814</v>
      </c>
    </row>
    <row r="143" s="12" customFormat="1" ht="25.92" customHeight="1">
      <c r="A143" s="12"/>
      <c r="B143" s="199"/>
      <c r="C143" s="200"/>
      <c r="D143" s="201" t="s">
        <v>71</v>
      </c>
      <c r="E143" s="202" t="s">
        <v>1815</v>
      </c>
      <c r="F143" s="202" t="s">
        <v>1816</v>
      </c>
      <c r="G143" s="200"/>
      <c r="H143" s="200"/>
      <c r="I143" s="203"/>
      <c r="J143" s="204">
        <f>BK143</f>
        <v>0</v>
      </c>
      <c r="K143" s="200"/>
      <c r="L143" s="205"/>
      <c r="M143" s="206"/>
      <c r="N143" s="207"/>
      <c r="O143" s="207"/>
      <c r="P143" s="208">
        <f>SUM(P144:P151)</f>
        <v>0</v>
      </c>
      <c r="Q143" s="207"/>
      <c r="R143" s="208">
        <f>SUM(R144:R151)</f>
        <v>0</v>
      </c>
      <c r="S143" s="207"/>
      <c r="T143" s="209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79</v>
      </c>
      <c r="AT143" s="211" t="s">
        <v>71</v>
      </c>
      <c r="AU143" s="211" t="s">
        <v>72</v>
      </c>
      <c r="AY143" s="210" t="s">
        <v>170</v>
      </c>
      <c r="BK143" s="212">
        <f>SUM(BK144:BK151)</f>
        <v>0</v>
      </c>
    </row>
    <row r="144" s="2" customFormat="1" ht="16.5" customHeight="1">
      <c r="A144" s="41"/>
      <c r="B144" s="42"/>
      <c r="C144" s="281" t="s">
        <v>518</v>
      </c>
      <c r="D144" s="281" t="s">
        <v>559</v>
      </c>
      <c r="E144" s="282" t="s">
        <v>1817</v>
      </c>
      <c r="F144" s="283" t="s">
        <v>1818</v>
      </c>
      <c r="G144" s="284" t="s">
        <v>1311</v>
      </c>
      <c r="H144" s="285">
        <v>1</v>
      </c>
      <c r="I144" s="286"/>
      <c r="J144" s="287">
        <f>ROUND(I144*H144,2)</f>
        <v>0</v>
      </c>
      <c r="K144" s="283" t="s">
        <v>19</v>
      </c>
      <c r="L144" s="288"/>
      <c r="M144" s="289" t="s">
        <v>19</v>
      </c>
      <c r="N144" s="290" t="s">
        <v>43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428</v>
      </c>
      <c r="AT144" s="226" t="s">
        <v>559</v>
      </c>
      <c r="AU144" s="226" t="s">
        <v>79</v>
      </c>
      <c r="AY144" s="20" t="s">
        <v>170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188</v>
      </c>
      <c r="BM144" s="226" t="s">
        <v>1819</v>
      </c>
    </row>
    <row r="145" s="2" customFormat="1" ht="16.5" customHeight="1">
      <c r="A145" s="41"/>
      <c r="B145" s="42"/>
      <c r="C145" s="281" t="s">
        <v>829</v>
      </c>
      <c r="D145" s="281" t="s">
        <v>559</v>
      </c>
      <c r="E145" s="282" t="s">
        <v>1820</v>
      </c>
      <c r="F145" s="283" t="s">
        <v>1821</v>
      </c>
      <c r="G145" s="284" t="s">
        <v>1311</v>
      </c>
      <c r="H145" s="285">
        <v>1</v>
      </c>
      <c r="I145" s="286"/>
      <c r="J145" s="287">
        <f>ROUND(I145*H145,2)</f>
        <v>0</v>
      </c>
      <c r="K145" s="283" t="s">
        <v>19</v>
      </c>
      <c r="L145" s="288"/>
      <c r="M145" s="289" t="s">
        <v>19</v>
      </c>
      <c r="N145" s="290" t="s">
        <v>43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428</v>
      </c>
      <c r="AT145" s="226" t="s">
        <v>559</v>
      </c>
      <c r="AU145" s="226" t="s">
        <v>79</v>
      </c>
      <c r="AY145" s="20" t="s">
        <v>170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188</v>
      </c>
      <c r="BM145" s="226" t="s">
        <v>1822</v>
      </c>
    </row>
    <row r="146" s="2" customFormat="1" ht="16.5" customHeight="1">
      <c r="A146" s="41"/>
      <c r="B146" s="42"/>
      <c r="C146" s="281" t="s">
        <v>840</v>
      </c>
      <c r="D146" s="281" t="s">
        <v>559</v>
      </c>
      <c r="E146" s="282" t="s">
        <v>1823</v>
      </c>
      <c r="F146" s="283" t="s">
        <v>1824</v>
      </c>
      <c r="G146" s="284" t="s">
        <v>1311</v>
      </c>
      <c r="H146" s="285">
        <v>1</v>
      </c>
      <c r="I146" s="286"/>
      <c r="J146" s="287">
        <f>ROUND(I146*H146,2)</f>
        <v>0</v>
      </c>
      <c r="K146" s="283" t="s">
        <v>19</v>
      </c>
      <c r="L146" s="288"/>
      <c r="M146" s="289" t="s">
        <v>19</v>
      </c>
      <c r="N146" s="290" t="s">
        <v>43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428</v>
      </c>
      <c r="AT146" s="226" t="s">
        <v>559</v>
      </c>
      <c r="AU146" s="226" t="s">
        <v>79</v>
      </c>
      <c r="AY146" s="20" t="s">
        <v>170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188</v>
      </c>
      <c r="BM146" s="226" t="s">
        <v>1825</v>
      </c>
    </row>
    <row r="147" s="2" customFormat="1" ht="16.5" customHeight="1">
      <c r="A147" s="41"/>
      <c r="B147" s="42"/>
      <c r="C147" s="281" t="s">
        <v>848</v>
      </c>
      <c r="D147" s="281" t="s">
        <v>559</v>
      </c>
      <c r="E147" s="282" t="s">
        <v>1826</v>
      </c>
      <c r="F147" s="283" t="s">
        <v>1827</v>
      </c>
      <c r="G147" s="284" t="s">
        <v>1311</v>
      </c>
      <c r="H147" s="285">
        <v>1</v>
      </c>
      <c r="I147" s="286"/>
      <c r="J147" s="287">
        <f>ROUND(I147*H147,2)</f>
        <v>0</v>
      </c>
      <c r="K147" s="283" t="s">
        <v>19</v>
      </c>
      <c r="L147" s="288"/>
      <c r="M147" s="289" t="s">
        <v>19</v>
      </c>
      <c r="N147" s="290" t="s">
        <v>43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428</v>
      </c>
      <c r="AT147" s="226" t="s">
        <v>559</v>
      </c>
      <c r="AU147" s="226" t="s">
        <v>79</v>
      </c>
      <c r="AY147" s="20" t="s">
        <v>170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188</v>
      </c>
      <c r="BM147" s="226" t="s">
        <v>1828</v>
      </c>
    </row>
    <row r="148" s="2" customFormat="1" ht="16.5" customHeight="1">
      <c r="A148" s="41"/>
      <c r="B148" s="42"/>
      <c r="C148" s="281" t="s">
        <v>853</v>
      </c>
      <c r="D148" s="281" t="s">
        <v>559</v>
      </c>
      <c r="E148" s="282" t="s">
        <v>1829</v>
      </c>
      <c r="F148" s="283" t="s">
        <v>1830</v>
      </c>
      <c r="G148" s="284" t="s">
        <v>1311</v>
      </c>
      <c r="H148" s="285">
        <v>1</v>
      </c>
      <c r="I148" s="286"/>
      <c r="J148" s="287">
        <f>ROUND(I148*H148,2)</f>
        <v>0</v>
      </c>
      <c r="K148" s="283" t="s">
        <v>19</v>
      </c>
      <c r="L148" s="288"/>
      <c r="M148" s="289" t="s">
        <v>19</v>
      </c>
      <c r="N148" s="290" t="s">
        <v>43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428</v>
      </c>
      <c r="AT148" s="226" t="s">
        <v>559</v>
      </c>
      <c r="AU148" s="226" t="s">
        <v>79</v>
      </c>
      <c r="AY148" s="20" t="s">
        <v>170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188</v>
      </c>
      <c r="BM148" s="226" t="s">
        <v>1831</v>
      </c>
    </row>
    <row r="149" s="2" customFormat="1" ht="16.5" customHeight="1">
      <c r="A149" s="41"/>
      <c r="B149" s="42"/>
      <c r="C149" s="281" t="s">
        <v>858</v>
      </c>
      <c r="D149" s="281" t="s">
        <v>559</v>
      </c>
      <c r="E149" s="282" t="s">
        <v>1832</v>
      </c>
      <c r="F149" s="283" t="s">
        <v>1833</v>
      </c>
      <c r="G149" s="284" t="s">
        <v>1311</v>
      </c>
      <c r="H149" s="285">
        <v>2</v>
      </c>
      <c r="I149" s="286"/>
      <c r="J149" s="287">
        <f>ROUND(I149*H149,2)</f>
        <v>0</v>
      </c>
      <c r="K149" s="283" t="s">
        <v>19</v>
      </c>
      <c r="L149" s="288"/>
      <c r="M149" s="289" t="s">
        <v>19</v>
      </c>
      <c r="N149" s="290" t="s">
        <v>43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428</v>
      </c>
      <c r="AT149" s="226" t="s">
        <v>559</v>
      </c>
      <c r="AU149" s="226" t="s">
        <v>79</v>
      </c>
      <c r="AY149" s="20" t="s">
        <v>170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188</v>
      </c>
      <c r="BM149" s="226" t="s">
        <v>1834</v>
      </c>
    </row>
    <row r="150" s="2" customFormat="1" ht="16.5" customHeight="1">
      <c r="A150" s="41"/>
      <c r="B150" s="42"/>
      <c r="C150" s="281" t="s">
        <v>865</v>
      </c>
      <c r="D150" s="281" t="s">
        <v>559</v>
      </c>
      <c r="E150" s="282" t="s">
        <v>1835</v>
      </c>
      <c r="F150" s="283" t="s">
        <v>1836</v>
      </c>
      <c r="G150" s="284" t="s">
        <v>1311</v>
      </c>
      <c r="H150" s="285">
        <v>2</v>
      </c>
      <c r="I150" s="286"/>
      <c r="J150" s="287">
        <f>ROUND(I150*H150,2)</f>
        <v>0</v>
      </c>
      <c r="K150" s="283" t="s">
        <v>19</v>
      </c>
      <c r="L150" s="288"/>
      <c r="M150" s="289" t="s">
        <v>19</v>
      </c>
      <c r="N150" s="290" t="s">
        <v>43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428</v>
      </c>
      <c r="AT150" s="226" t="s">
        <v>559</v>
      </c>
      <c r="AU150" s="226" t="s">
        <v>79</v>
      </c>
      <c r="AY150" s="20" t="s">
        <v>170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188</v>
      </c>
      <c r="BM150" s="226" t="s">
        <v>1837</v>
      </c>
    </row>
    <row r="151" s="2" customFormat="1" ht="16.5" customHeight="1">
      <c r="A151" s="41"/>
      <c r="B151" s="42"/>
      <c r="C151" s="281" t="s">
        <v>870</v>
      </c>
      <c r="D151" s="281" t="s">
        <v>559</v>
      </c>
      <c r="E151" s="282" t="s">
        <v>1838</v>
      </c>
      <c r="F151" s="283" t="s">
        <v>1839</v>
      </c>
      <c r="G151" s="284" t="s">
        <v>1311</v>
      </c>
      <c r="H151" s="285">
        <v>2</v>
      </c>
      <c r="I151" s="286"/>
      <c r="J151" s="287">
        <f>ROUND(I151*H151,2)</f>
        <v>0</v>
      </c>
      <c r="K151" s="283" t="s">
        <v>19</v>
      </c>
      <c r="L151" s="288"/>
      <c r="M151" s="289" t="s">
        <v>19</v>
      </c>
      <c r="N151" s="290" t="s">
        <v>43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428</v>
      </c>
      <c r="AT151" s="226" t="s">
        <v>559</v>
      </c>
      <c r="AU151" s="226" t="s">
        <v>79</v>
      </c>
      <c r="AY151" s="20" t="s">
        <v>170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188</v>
      </c>
      <c r="BM151" s="226" t="s">
        <v>1840</v>
      </c>
    </row>
    <row r="152" s="12" customFormat="1" ht="25.92" customHeight="1">
      <c r="A152" s="12"/>
      <c r="B152" s="199"/>
      <c r="C152" s="200"/>
      <c r="D152" s="201" t="s">
        <v>71</v>
      </c>
      <c r="E152" s="202" t="s">
        <v>1841</v>
      </c>
      <c r="F152" s="202" t="s">
        <v>1816</v>
      </c>
      <c r="G152" s="200"/>
      <c r="H152" s="200"/>
      <c r="I152" s="203"/>
      <c r="J152" s="204">
        <f>BK152</f>
        <v>0</v>
      </c>
      <c r="K152" s="200"/>
      <c r="L152" s="205"/>
      <c r="M152" s="206"/>
      <c r="N152" s="207"/>
      <c r="O152" s="207"/>
      <c r="P152" s="208">
        <f>SUM(P153:P154)</f>
        <v>0</v>
      </c>
      <c r="Q152" s="207"/>
      <c r="R152" s="208">
        <f>SUM(R153:R154)</f>
        <v>0</v>
      </c>
      <c r="S152" s="207"/>
      <c r="T152" s="209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0" t="s">
        <v>79</v>
      </c>
      <c r="AT152" s="211" t="s">
        <v>71</v>
      </c>
      <c r="AU152" s="211" t="s">
        <v>72</v>
      </c>
      <c r="AY152" s="210" t="s">
        <v>170</v>
      </c>
      <c r="BK152" s="212">
        <f>SUM(BK153:BK154)</f>
        <v>0</v>
      </c>
    </row>
    <row r="153" s="2" customFormat="1" ht="16.5" customHeight="1">
      <c r="A153" s="41"/>
      <c r="B153" s="42"/>
      <c r="C153" s="215" t="s">
        <v>875</v>
      </c>
      <c r="D153" s="215" t="s">
        <v>172</v>
      </c>
      <c r="E153" s="216" t="s">
        <v>1842</v>
      </c>
      <c r="F153" s="217" t="s">
        <v>1843</v>
      </c>
      <c r="G153" s="218" t="s">
        <v>1213</v>
      </c>
      <c r="H153" s="219">
        <v>1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43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188</v>
      </c>
      <c r="AT153" s="226" t="s">
        <v>172</v>
      </c>
      <c r="AU153" s="226" t="s">
        <v>79</v>
      </c>
      <c r="AY153" s="20" t="s">
        <v>170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79</v>
      </c>
      <c r="BK153" s="227">
        <f>ROUND(I153*H153,2)</f>
        <v>0</v>
      </c>
      <c r="BL153" s="20" t="s">
        <v>188</v>
      </c>
      <c r="BM153" s="226" t="s">
        <v>1844</v>
      </c>
    </row>
    <row r="154" s="2" customFormat="1" ht="16.5" customHeight="1">
      <c r="A154" s="41"/>
      <c r="B154" s="42"/>
      <c r="C154" s="215" t="s">
        <v>883</v>
      </c>
      <c r="D154" s="215" t="s">
        <v>172</v>
      </c>
      <c r="E154" s="216" t="s">
        <v>1845</v>
      </c>
      <c r="F154" s="217" t="s">
        <v>1846</v>
      </c>
      <c r="G154" s="218" t="s">
        <v>1213</v>
      </c>
      <c r="H154" s="219">
        <v>1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43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188</v>
      </c>
      <c r="AT154" s="226" t="s">
        <v>172</v>
      </c>
      <c r="AU154" s="226" t="s">
        <v>79</v>
      </c>
      <c r="AY154" s="20" t="s">
        <v>170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188</v>
      </c>
      <c r="BM154" s="226" t="s">
        <v>1847</v>
      </c>
    </row>
    <row r="155" s="12" customFormat="1" ht="25.92" customHeight="1">
      <c r="A155" s="12"/>
      <c r="B155" s="199"/>
      <c r="C155" s="200"/>
      <c r="D155" s="201" t="s">
        <v>71</v>
      </c>
      <c r="E155" s="202" t="s">
        <v>1848</v>
      </c>
      <c r="F155" s="202" t="s">
        <v>1849</v>
      </c>
      <c r="G155" s="200"/>
      <c r="H155" s="200"/>
      <c r="I155" s="203"/>
      <c r="J155" s="204">
        <f>BK155</f>
        <v>0</v>
      </c>
      <c r="K155" s="200"/>
      <c r="L155" s="205"/>
      <c r="M155" s="206"/>
      <c r="N155" s="207"/>
      <c r="O155" s="207"/>
      <c r="P155" s="208">
        <f>SUM(P156:P164)</f>
        <v>0</v>
      </c>
      <c r="Q155" s="207"/>
      <c r="R155" s="208">
        <f>SUM(R156:R164)</f>
        <v>0</v>
      </c>
      <c r="S155" s="207"/>
      <c r="T155" s="209">
        <f>SUM(T156:T164)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0" t="s">
        <v>79</v>
      </c>
      <c r="AT155" s="211" t="s">
        <v>71</v>
      </c>
      <c r="AU155" s="211" t="s">
        <v>72</v>
      </c>
      <c r="AY155" s="210" t="s">
        <v>170</v>
      </c>
      <c r="BK155" s="212">
        <f>SUM(BK156:BK164)</f>
        <v>0</v>
      </c>
    </row>
    <row r="156" s="2" customFormat="1" ht="16.5" customHeight="1">
      <c r="A156" s="41"/>
      <c r="B156" s="42"/>
      <c r="C156" s="215" t="s">
        <v>891</v>
      </c>
      <c r="D156" s="215" t="s">
        <v>172</v>
      </c>
      <c r="E156" s="216" t="s">
        <v>1850</v>
      </c>
      <c r="F156" s="217" t="s">
        <v>1851</v>
      </c>
      <c r="G156" s="218" t="s">
        <v>1213</v>
      </c>
      <c r="H156" s="219">
        <v>1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188</v>
      </c>
      <c r="AT156" s="226" t="s">
        <v>172</v>
      </c>
      <c r="AU156" s="226" t="s">
        <v>79</v>
      </c>
      <c r="AY156" s="20" t="s">
        <v>170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79</v>
      </c>
      <c r="BK156" s="227">
        <f>ROUND(I156*H156,2)</f>
        <v>0</v>
      </c>
      <c r="BL156" s="20" t="s">
        <v>188</v>
      </c>
      <c r="BM156" s="226" t="s">
        <v>1852</v>
      </c>
    </row>
    <row r="157" s="2" customFormat="1" ht="16.5" customHeight="1">
      <c r="A157" s="41"/>
      <c r="B157" s="42"/>
      <c r="C157" s="215" t="s">
        <v>896</v>
      </c>
      <c r="D157" s="215" t="s">
        <v>172</v>
      </c>
      <c r="E157" s="216" t="s">
        <v>1853</v>
      </c>
      <c r="F157" s="217" t="s">
        <v>1854</v>
      </c>
      <c r="G157" s="218" t="s">
        <v>1213</v>
      </c>
      <c r="H157" s="219">
        <v>1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43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188</v>
      </c>
      <c r="AT157" s="226" t="s">
        <v>172</v>
      </c>
      <c r="AU157" s="226" t="s">
        <v>79</v>
      </c>
      <c r="AY157" s="20" t="s">
        <v>170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79</v>
      </c>
      <c r="BK157" s="227">
        <f>ROUND(I157*H157,2)</f>
        <v>0</v>
      </c>
      <c r="BL157" s="20" t="s">
        <v>188</v>
      </c>
      <c r="BM157" s="226" t="s">
        <v>1855</v>
      </c>
    </row>
    <row r="158" s="2" customFormat="1" ht="16.5" customHeight="1">
      <c r="A158" s="41"/>
      <c r="B158" s="42"/>
      <c r="C158" s="215" t="s">
        <v>902</v>
      </c>
      <c r="D158" s="215" t="s">
        <v>172</v>
      </c>
      <c r="E158" s="216" t="s">
        <v>1856</v>
      </c>
      <c r="F158" s="217" t="s">
        <v>1857</v>
      </c>
      <c r="G158" s="218" t="s">
        <v>1213</v>
      </c>
      <c r="H158" s="219">
        <v>1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43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188</v>
      </c>
      <c r="AT158" s="226" t="s">
        <v>172</v>
      </c>
      <c r="AU158" s="226" t="s">
        <v>79</v>
      </c>
      <c r="AY158" s="20" t="s">
        <v>170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188</v>
      </c>
      <c r="BM158" s="226" t="s">
        <v>1858</v>
      </c>
    </row>
    <row r="159" s="2" customFormat="1" ht="16.5" customHeight="1">
      <c r="A159" s="41"/>
      <c r="B159" s="42"/>
      <c r="C159" s="215" t="s">
        <v>907</v>
      </c>
      <c r="D159" s="215" t="s">
        <v>172</v>
      </c>
      <c r="E159" s="216" t="s">
        <v>1859</v>
      </c>
      <c r="F159" s="217" t="s">
        <v>1860</v>
      </c>
      <c r="G159" s="218" t="s">
        <v>1311</v>
      </c>
      <c r="H159" s="219">
        <v>1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43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188</v>
      </c>
      <c r="AT159" s="226" t="s">
        <v>172</v>
      </c>
      <c r="AU159" s="226" t="s">
        <v>79</v>
      </c>
      <c r="AY159" s="20" t="s">
        <v>170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188</v>
      </c>
      <c r="BM159" s="226" t="s">
        <v>1861</v>
      </c>
    </row>
    <row r="160" s="2" customFormat="1" ht="16.5" customHeight="1">
      <c r="A160" s="41"/>
      <c r="B160" s="42"/>
      <c r="C160" s="215" t="s">
        <v>915</v>
      </c>
      <c r="D160" s="215" t="s">
        <v>172</v>
      </c>
      <c r="E160" s="216" t="s">
        <v>1862</v>
      </c>
      <c r="F160" s="217" t="s">
        <v>1863</v>
      </c>
      <c r="G160" s="218" t="s">
        <v>1311</v>
      </c>
      <c r="H160" s="219">
        <v>1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43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188</v>
      </c>
      <c r="AT160" s="226" t="s">
        <v>172</v>
      </c>
      <c r="AU160" s="226" t="s">
        <v>79</v>
      </c>
      <c r="AY160" s="20" t="s">
        <v>170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188</v>
      </c>
      <c r="BM160" s="226" t="s">
        <v>1864</v>
      </c>
    </row>
    <row r="161" s="2" customFormat="1" ht="16.5" customHeight="1">
      <c r="A161" s="41"/>
      <c r="B161" s="42"/>
      <c r="C161" s="215" t="s">
        <v>922</v>
      </c>
      <c r="D161" s="215" t="s">
        <v>172</v>
      </c>
      <c r="E161" s="216" t="s">
        <v>1865</v>
      </c>
      <c r="F161" s="217" t="s">
        <v>1866</v>
      </c>
      <c r="G161" s="218" t="s">
        <v>1311</v>
      </c>
      <c r="H161" s="219">
        <v>1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43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188</v>
      </c>
      <c r="AT161" s="226" t="s">
        <v>172</v>
      </c>
      <c r="AU161" s="226" t="s">
        <v>79</v>
      </c>
      <c r="AY161" s="20" t="s">
        <v>170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188</v>
      </c>
      <c r="BM161" s="226" t="s">
        <v>1867</v>
      </c>
    </row>
    <row r="162" s="2" customFormat="1" ht="16.5" customHeight="1">
      <c r="A162" s="41"/>
      <c r="B162" s="42"/>
      <c r="C162" s="215" t="s">
        <v>927</v>
      </c>
      <c r="D162" s="215" t="s">
        <v>172</v>
      </c>
      <c r="E162" s="216" t="s">
        <v>1868</v>
      </c>
      <c r="F162" s="217" t="s">
        <v>1685</v>
      </c>
      <c r="G162" s="218" t="s">
        <v>1311</v>
      </c>
      <c r="H162" s="219">
        <v>1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43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188</v>
      </c>
      <c r="AT162" s="226" t="s">
        <v>172</v>
      </c>
      <c r="AU162" s="226" t="s">
        <v>79</v>
      </c>
      <c r="AY162" s="20" t="s">
        <v>170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79</v>
      </c>
      <c r="BK162" s="227">
        <f>ROUND(I162*H162,2)</f>
        <v>0</v>
      </c>
      <c r="BL162" s="20" t="s">
        <v>188</v>
      </c>
      <c r="BM162" s="226" t="s">
        <v>1869</v>
      </c>
    </row>
    <row r="163" s="2" customFormat="1" ht="16.5" customHeight="1">
      <c r="A163" s="41"/>
      <c r="B163" s="42"/>
      <c r="C163" s="215" t="s">
        <v>933</v>
      </c>
      <c r="D163" s="215" t="s">
        <v>172</v>
      </c>
      <c r="E163" s="216" t="s">
        <v>1870</v>
      </c>
      <c r="F163" s="217" t="s">
        <v>1871</v>
      </c>
      <c r="G163" s="218" t="s">
        <v>1311</v>
      </c>
      <c r="H163" s="219">
        <v>1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43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188</v>
      </c>
      <c r="AT163" s="226" t="s">
        <v>172</v>
      </c>
      <c r="AU163" s="226" t="s">
        <v>79</v>
      </c>
      <c r="AY163" s="20" t="s">
        <v>170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188</v>
      </c>
      <c r="BM163" s="226" t="s">
        <v>1872</v>
      </c>
    </row>
    <row r="164" s="2" customFormat="1" ht="16.5" customHeight="1">
      <c r="A164" s="41"/>
      <c r="B164" s="42"/>
      <c r="C164" s="215" t="s">
        <v>682</v>
      </c>
      <c r="D164" s="215" t="s">
        <v>172</v>
      </c>
      <c r="E164" s="216" t="s">
        <v>1873</v>
      </c>
      <c r="F164" s="217" t="s">
        <v>1874</v>
      </c>
      <c r="G164" s="218" t="s">
        <v>1311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96" t="s">
        <v>19</v>
      </c>
      <c r="N164" s="297" t="s">
        <v>43</v>
      </c>
      <c r="O164" s="293"/>
      <c r="P164" s="298">
        <f>O164*H164</f>
        <v>0</v>
      </c>
      <c r="Q164" s="298">
        <v>0</v>
      </c>
      <c r="R164" s="298">
        <f>Q164*H164</f>
        <v>0</v>
      </c>
      <c r="S164" s="298">
        <v>0</v>
      </c>
      <c r="T164" s="29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188</v>
      </c>
      <c r="AT164" s="226" t="s">
        <v>172</v>
      </c>
      <c r="AU164" s="226" t="s">
        <v>79</v>
      </c>
      <c r="AY164" s="20" t="s">
        <v>170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79</v>
      </c>
      <c r="BK164" s="227">
        <f>ROUND(I164*H164,2)</f>
        <v>0</v>
      </c>
      <c r="BL164" s="20" t="s">
        <v>188</v>
      </c>
      <c r="BM164" s="226" t="s">
        <v>1875</v>
      </c>
    </row>
    <row r="165" s="2" customFormat="1" ht="6.96" customHeight="1">
      <c r="A165" s="41"/>
      <c r="B165" s="62"/>
      <c r="C165" s="63"/>
      <c r="D165" s="63"/>
      <c r="E165" s="63"/>
      <c r="F165" s="63"/>
      <c r="G165" s="63"/>
      <c r="H165" s="63"/>
      <c r="I165" s="63"/>
      <c r="J165" s="63"/>
      <c r="K165" s="63"/>
      <c r="L165" s="47"/>
      <c r="M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</row>
  </sheetData>
  <sheetProtection sheet="1" autoFilter="0" formatColumns="0" formatRows="0" objects="1" scenarios="1" spinCount="100000" saltValue="bacIoM6k9jSd1UTas4AmJCYcSIkRbCDqW0/rI+M25BwPn9PXn1HpLqqKr54YF8oU5OugXCgTHMBWM/+4TQ4vBA==" hashValue="KAn4uOeN0XiPb297X4302gOJrv24NT9jz7/Xo0NI8JFJ4ZjL/OOzR8Zh2u2QMZOBFP4FhTyApOkluScaSH69cg==" algorithmName="SHA-512" password="CC35"/>
  <autoFilter ref="C93:K1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126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RECEPCE, SPOLEČENSKÝ SÁL A DENNÍ MÍSTNOST</v>
      </c>
      <c r="F7" s="145"/>
      <c r="G7" s="145"/>
      <c r="H7" s="145"/>
      <c r="L7" s="23"/>
    </row>
    <row r="8" s="1" customFormat="1" ht="12" customHeight="1">
      <c r="B8" s="23"/>
      <c r="D8" s="145" t="s">
        <v>127</v>
      </c>
      <c r="L8" s="23"/>
    </row>
    <row r="9" s="2" customFormat="1" ht="16.5" customHeight="1">
      <c r="A9" s="41"/>
      <c r="B9" s="47"/>
      <c r="C9" s="41"/>
      <c r="D9" s="41"/>
      <c r="E9" s="146" t="s">
        <v>1305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129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1876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5. 12. 2024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131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ROUND(J94,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ROUND((SUM(BE94:BE157)),  2)</f>
        <v>0</v>
      </c>
      <c r="G35" s="41"/>
      <c r="H35" s="41"/>
      <c r="I35" s="160">
        <v>0.20999999999999999</v>
      </c>
      <c r="J35" s="159">
        <f>ROUND(((SUM(BE94:BE157))*I35),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ROUND((SUM(BF94:BF157)),  2)</f>
        <v>0</v>
      </c>
      <c r="G36" s="41"/>
      <c r="H36" s="41"/>
      <c r="I36" s="160">
        <v>0.12</v>
      </c>
      <c r="J36" s="159">
        <f>ROUND(((SUM(BF94:BF157))*I36),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ROUND((SUM(BG94:BG157)),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ROUND((SUM(BH94:BH157)),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ROUND((SUM(BI94:BI157)),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132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RECEPCE, SPOLEČENSKÝ SÁL A DENNÍ MÍSTNOST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1305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129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2024-058-04-04 - Profese - UT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Oblastní muzeum Praha - východ</v>
      </c>
      <c r="G56" s="43"/>
      <c r="H56" s="43"/>
      <c r="I56" s="35" t="s">
        <v>23</v>
      </c>
      <c r="J56" s="75" t="str">
        <f>IF(J14="","",J14)</f>
        <v>5. 12. 2024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Oblastní muzeum,Masarykovo náměstí 97,Brandýs n.L.</v>
      </c>
      <c r="G58" s="43"/>
      <c r="H58" s="43"/>
      <c r="I58" s="35" t="s">
        <v>31</v>
      </c>
      <c r="J58" s="39" t="str">
        <f>E23</f>
        <v>ing. arch. Jiří Sedláček, Kladská 25, Praha 2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Ing. Dana Mlejnková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133</v>
      </c>
      <c r="D61" s="174"/>
      <c r="E61" s="174"/>
      <c r="F61" s="174"/>
      <c r="G61" s="174"/>
      <c r="H61" s="174"/>
      <c r="I61" s="174"/>
      <c r="J61" s="175" t="s">
        <v>134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135</v>
      </c>
    </row>
    <row r="64" s="9" customFormat="1" ht="24.96" customHeight="1">
      <c r="A64" s="9"/>
      <c r="B64" s="177"/>
      <c r="C64" s="178"/>
      <c r="D64" s="179" t="s">
        <v>146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1877</v>
      </c>
      <c r="E65" s="185"/>
      <c r="F65" s="185"/>
      <c r="G65" s="185"/>
      <c r="H65" s="185"/>
      <c r="I65" s="185"/>
      <c r="J65" s="186">
        <f>J96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28"/>
      <c r="D66" s="184" t="s">
        <v>1878</v>
      </c>
      <c r="E66" s="185"/>
      <c r="F66" s="185"/>
      <c r="G66" s="185"/>
      <c r="H66" s="185"/>
      <c r="I66" s="185"/>
      <c r="J66" s="186">
        <f>J97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3"/>
      <c r="C67" s="128"/>
      <c r="D67" s="184" t="s">
        <v>1879</v>
      </c>
      <c r="E67" s="185"/>
      <c r="F67" s="185"/>
      <c r="G67" s="185"/>
      <c r="H67" s="185"/>
      <c r="I67" s="185"/>
      <c r="J67" s="186">
        <f>J104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3"/>
      <c r="C68" s="128"/>
      <c r="D68" s="184" t="s">
        <v>1880</v>
      </c>
      <c r="E68" s="185"/>
      <c r="F68" s="185"/>
      <c r="G68" s="185"/>
      <c r="H68" s="185"/>
      <c r="I68" s="185"/>
      <c r="J68" s="186">
        <f>J124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3"/>
      <c r="C69" s="128"/>
      <c r="D69" s="184" t="s">
        <v>1881</v>
      </c>
      <c r="E69" s="185"/>
      <c r="F69" s="185"/>
      <c r="G69" s="185"/>
      <c r="H69" s="185"/>
      <c r="I69" s="185"/>
      <c r="J69" s="186">
        <f>J133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3"/>
      <c r="C70" s="128"/>
      <c r="D70" s="184" t="s">
        <v>1882</v>
      </c>
      <c r="E70" s="185"/>
      <c r="F70" s="185"/>
      <c r="G70" s="185"/>
      <c r="H70" s="185"/>
      <c r="I70" s="185"/>
      <c r="J70" s="186">
        <f>J140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3"/>
      <c r="C71" s="128"/>
      <c r="D71" s="184" t="s">
        <v>1883</v>
      </c>
      <c r="E71" s="185"/>
      <c r="F71" s="185"/>
      <c r="G71" s="185"/>
      <c r="H71" s="185"/>
      <c r="I71" s="185"/>
      <c r="J71" s="186">
        <f>J146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1308</v>
      </c>
      <c r="E72" s="180"/>
      <c r="F72" s="180"/>
      <c r="G72" s="180"/>
      <c r="H72" s="180"/>
      <c r="I72" s="180"/>
      <c r="J72" s="181">
        <f>J153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155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2" t="str">
        <f>E7</f>
        <v>RECEPCE, SPOLEČENSKÝ SÁL A DENNÍ MÍSTNOST</v>
      </c>
      <c r="F82" s="35"/>
      <c r="G82" s="35"/>
      <c r="H82" s="35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127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2" t="s">
        <v>1305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129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2024-058-04-04 - Profese - UT</v>
      </c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F14</f>
        <v>Oblastní muzeum Praha - východ</v>
      </c>
      <c r="G88" s="43"/>
      <c r="H88" s="43"/>
      <c r="I88" s="35" t="s">
        <v>23</v>
      </c>
      <c r="J88" s="75" t="str">
        <f>IF(J14="","",J14)</f>
        <v>5. 12. 2024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40.05" customHeight="1">
      <c r="A90" s="41"/>
      <c r="B90" s="42"/>
      <c r="C90" s="35" t="s">
        <v>25</v>
      </c>
      <c r="D90" s="43"/>
      <c r="E90" s="43"/>
      <c r="F90" s="30" t="str">
        <f>E17</f>
        <v>Oblastní muzeum,Masarykovo náměstí 97,Brandýs n.L.</v>
      </c>
      <c r="G90" s="43"/>
      <c r="H90" s="43"/>
      <c r="I90" s="35" t="s">
        <v>31</v>
      </c>
      <c r="J90" s="39" t="str">
        <f>E23</f>
        <v>ing. arch. Jiří Sedláček, Kladská 25, Praha 2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29</v>
      </c>
      <c r="D91" s="43"/>
      <c r="E91" s="43"/>
      <c r="F91" s="30" t="str">
        <f>IF(E20="","",E20)</f>
        <v>Vyplň údaj</v>
      </c>
      <c r="G91" s="43"/>
      <c r="H91" s="43"/>
      <c r="I91" s="35" t="s">
        <v>34</v>
      </c>
      <c r="J91" s="39" t="str">
        <f>E26</f>
        <v>Ing. Dana Mlejnková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8"/>
      <c r="B93" s="189"/>
      <c r="C93" s="190" t="s">
        <v>156</v>
      </c>
      <c r="D93" s="191" t="s">
        <v>57</v>
      </c>
      <c r="E93" s="191" t="s">
        <v>53</v>
      </c>
      <c r="F93" s="191" t="s">
        <v>54</v>
      </c>
      <c r="G93" s="191" t="s">
        <v>157</v>
      </c>
      <c r="H93" s="191" t="s">
        <v>158</v>
      </c>
      <c r="I93" s="191" t="s">
        <v>159</v>
      </c>
      <c r="J93" s="191" t="s">
        <v>134</v>
      </c>
      <c r="K93" s="192" t="s">
        <v>160</v>
      </c>
      <c r="L93" s="193"/>
      <c r="M93" s="95" t="s">
        <v>19</v>
      </c>
      <c r="N93" s="96" t="s">
        <v>42</v>
      </c>
      <c r="O93" s="96" t="s">
        <v>161</v>
      </c>
      <c r="P93" s="96" t="s">
        <v>162</v>
      </c>
      <c r="Q93" s="96" t="s">
        <v>163</v>
      </c>
      <c r="R93" s="96" t="s">
        <v>164</v>
      </c>
      <c r="S93" s="96" t="s">
        <v>165</v>
      </c>
      <c r="T93" s="97" t="s">
        <v>166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1"/>
      <c r="B94" s="42"/>
      <c r="C94" s="102" t="s">
        <v>167</v>
      </c>
      <c r="D94" s="43"/>
      <c r="E94" s="43"/>
      <c r="F94" s="43"/>
      <c r="G94" s="43"/>
      <c r="H94" s="43"/>
      <c r="I94" s="43"/>
      <c r="J94" s="194">
        <f>BK94</f>
        <v>0</v>
      </c>
      <c r="K94" s="43"/>
      <c r="L94" s="47"/>
      <c r="M94" s="98"/>
      <c r="N94" s="195"/>
      <c r="O94" s="99"/>
      <c r="P94" s="196">
        <f>P95+P153</f>
        <v>0</v>
      </c>
      <c r="Q94" s="99"/>
      <c r="R94" s="196">
        <f>R95+R153</f>
        <v>0</v>
      </c>
      <c r="S94" s="99"/>
      <c r="T94" s="197">
        <f>T95+T153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71</v>
      </c>
      <c r="AU94" s="20" t="s">
        <v>135</v>
      </c>
      <c r="BK94" s="198">
        <f>BK95+BK153</f>
        <v>0</v>
      </c>
    </row>
    <row r="95" s="12" customFormat="1" ht="25.92" customHeight="1">
      <c r="A95" s="12"/>
      <c r="B95" s="199"/>
      <c r="C95" s="200"/>
      <c r="D95" s="201" t="s">
        <v>71</v>
      </c>
      <c r="E95" s="202" t="s">
        <v>389</v>
      </c>
      <c r="F95" s="202" t="s">
        <v>390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</f>
        <v>0</v>
      </c>
      <c r="Q95" s="207"/>
      <c r="R95" s="208">
        <f>R96</f>
        <v>0</v>
      </c>
      <c r="S95" s="207"/>
      <c r="T95" s="209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81</v>
      </c>
      <c r="AT95" s="211" t="s">
        <v>71</v>
      </c>
      <c r="AU95" s="211" t="s">
        <v>72</v>
      </c>
      <c r="AY95" s="210" t="s">
        <v>170</v>
      </c>
      <c r="BK95" s="212">
        <f>BK96</f>
        <v>0</v>
      </c>
    </row>
    <row r="96" s="12" customFormat="1" ht="22.8" customHeight="1">
      <c r="A96" s="12"/>
      <c r="B96" s="199"/>
      <c r="C96" s="200"/>
      <c r="D96" s="201" t="s">
        <v>71</v>
      </c>
      <c r="E96" s="213" t="s">
        <v>1884</v>
      </c>
      <c r="F96" s="213" t="s">
        <v>1885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P97+P104+P124+P133+P140+P146</f>
        <v>0</v>
      </c>
      <c r="Q96" s="207"/>
      <c r="R96" s="208">
        <f>R97+R104+R124+R133+R140+R146</f>
        <v>0</v>
      </c>
      <c r="S96" s="207"/>
      <c r="T96" s="209">
        <f>T97+T104+T124+T133+T140+T146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81</v>
      </c>
      <c r="AT96" s="211" t="s">
        <v>71</v>
      </c>
      <c r="AU96" s="211" t="s">
        <v>79</v>
      </c>
      <c r="AY96" s="210" t="s">
        <v>170</v>
      </c>
      <c r="BK96" s="212">
        <f>BK97+BK104+BK124+BK133+BK140+BK146</f>
        <v>0</v>
      </c>
    </row>
    <row r="97" s="12" customFormat="1" ht="20.88" customHeight="1">
      <c r="A97" s="12"/>
      <c r="B97" s="199"/>
      <c r="C97" s="200"/>
      <c r="D97" s="201" t="s">
        <v>71</v>
      </c>
      <c r="E97" s="213" t="s">
        <v>1886</v>
      </c>
      <c r="F97" s="213" t="s">
        <v>1887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SUM(P98:P103)</f>
        <v>0</v>
      </c>
      <c r="Q97" s="207"/>
      <c r="R97" s="208">
        <f>SUM(R98:R103)</f>
        <v>0</v>
      </c>
      <c r="S97" s="207"/>
      <c r="T97" s="209">
        <f>SUM(T98:T103)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79</v>
      </c>
      <c r="AT97" s="211" t="s">
        <v>71</v>
      </c>
      <c r="AU97" s="211" t="s">
        <v>81</v>
      </c>
      <c r="AY97" s="210" t="s">
        <v>170</v>
      </c>
      <c r="BK97" s="212">
        <f>SUM(BK98:BK103)</f>
        <v>0</v>
      </c>
    </row>
    <row r="98" s="2" customFormat="1" ht="16.5" customHeight="1">
      <c r="A98" s="41"/>
      <c r="B98" s="42"/>
      <c r="C98" s="281" t="s">
        <v>79</v>
      </c>
      <c r="D98" s="281" t="s">
        <v>559</v>
      </c>
      <c r="E98" s="282" t="s">
        <v>1888</v>
      </c>
      <c r="F98" s="283" t="s">
        <v>1889</v>
      </c>
      <c r="G98" s="284" t="s">
        <v>1311</v>
      </c>
      <c r="H98" s="285">
        <v>2</v>
      </c>
      <c r="I98" s="286"/>
      <c r="J98" s="287">
        <f>ROUND(I98*H98,2)</f>
        <v>0</v>
      </c>
      <c r="K98" s="283" t="s">
        <v>19</v>
      </c>
      <c r="L98" s="288"/>
      <c r="M98" s="289" t="s">
        <v>19</v>
      </c>
      <c r="N98" s="290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428</v>
      </c>
      <c r="AT98" s="226" t="s">
        <v>559</v>
      </c>
      <c r="AU98" s="226" t="s">
        <v>194</v>
      </c>
      <c r="AY98" s="20" t="s">
        <v>170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188</v>
      </c>
      <c r="BM98" s="226" t="s">
        <v>1890</v>
      </c>
    </row>
    <row r="99" s="2" customFormat="1" ht="16.5" customHeight="1">
      <c r="A99" s="41"/>
      <c r="B99" s="42"/>
      <c r="C99" s="281" t="s">
        <v>81</v>
      </c>
      <c r="D99" s="281" t="s">
        <v>559</v>
      </c>
      <c r="E99" s="282" t="s">
        <v>1891</v>
      </c>
      <c r="F99" s="283" t="s">
        <v>1892</v>
      </c>
      <c r="G99" s="284" t="s">
        <v>1893</v>
      </c>
      <c r="H99" s="285">
        <v>1</v>
      </c>
      <c r="I99" s="286"/>
      <c r="J99" s="287">
        <f>ROUND(I99*H99,2)</f>
        <v>0</v>
      </c>
      <c r="K99" s="283" t="s">
        <v>19</v>
      </c>
      <c r="L99" s="288"/>
      <c r="M99" s="289" t="s">
        <v>19</v>
      </c>
      <c r="N99" s="290" t="s">
        <v>43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428</v>
      </c>
      <c r="AT99" s="226" t="s">
        <v>559</v>
      </c>
      <c r="AU99" s="226" t="s">
        <v>194</v>
      </c>
      <c r="AY99" s="20" t="s">
        <v>170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188</v>
      </c>
      <c r="BM99" s="226" t="s">
        <v>1894</v>
      </c>
    </row>
    <row r="100" s="2" customFormat="1" ht="16.5" customHeight="1">
      <c r="A100" s="41"/>
      <c r="B100" s="42"/>
      <c r="C100" s="281" t="s">
        <v>194</v>
      </c>
      <c r="D100" s="281" t="s">
        <v>559</v>
      </c>
      <c r="E100" s="282" t="s">
        <v>1895</v>
      </c>
      <c r="F100" s="283" t="s">
        <v>1896</v>
      </c>
      <c r="G100" s="284" t="s">
        <v>1893</v>
      </c>
      <c r="H100" s="285">
        <v>1</v>
      </c>
      <c r="I100" s="286"/>
      <c r="J100" s="287">
        <f>ROUND(I100*H100,2)</f>
        <v>0</v>
      </c>
      <c r="K100" s="283" t="s">
        <v>19</v>
      </c>
      <c r="L100" s="288"/>
      <c r="M100" s="289" t="s">
        <v>19</v>
      </c>
      <c r="N100" s="290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428</v>
      </c>
      <c r="AT100" s="226" t="s">
        <v>559</v>
      </c>
      <c r="AU100" s="226" t="s">
        <v>194</v>
      </c>
      <c r="AY100" s="20" t="s">
        <v>170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188</v>
      </c>
      <c r="BM100" s="226" t="s">
        <v>1897</v>
      </c>
    </row>
    <row r="101" s="2" customFormat="1" ht="16.5" customHeight="1">
      <c r="A101" s="41"/>
      <c r="B101" s="42"/>
      <c r="C101" s="281" t="s">
        <v>177</v>
      </c>
      <c r="D101" s="281" t="s">
        <v>559</v>
      </c>
      <c r="E101" s="282" t="s">
        <v>1898</v>
      </c>
      <c r="F101" s="283" t="s">
        <v>1899</v>
      </c>
      <c r="G101" s="284" t="s">
        <v>1311</v>
      </c>
      <c r="H101" s="285">
        <v>1</v>
      </c>
      <c r="I101" s="286"/>
      <c r="J101" s="287">
        <f>ROUND(I101*H101,2)</f>
        <v>0</v>
      </c>
      <c r="K101" s="283" t="s">
        <v>19</v>
      </c>
      <c r="L101" s="288"/>
      <c r="M101" s="289" t="s">
        <v>19</v>
      </c>
      <c r="N101" s="290" t="s">
        <v>43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428</v>
      </c>
      <c r="AT101" s="226" t="s">
        <v>559</v>
      </c>
      <c r="AU101" s="226" t="s">
        <v>194</v>
      </c>
      <c r="AY101" s="20" t="s">
        <v>170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188</v>
      </c>
      <c r="BM101" s="226" t="s">
        <v>1900</v>
      </c>
    </row>
    <row r="102" s="2" customFormat="1" ht="16.5" customHeight="1">
      <c r="A102" s="41"/>
      <c r="B102" s="42"/>
      <c r="C102" s="281" t="s">
        <v>204</v>
      </c>
      <c r="D102" s="281" t="s">
        <v>559</v>
      </c>
      <c r="E102" s="282" t="s">
        <v>1901</v>
      </c>
      <c r="F102" s="283" t="s">
        <v>1902</v>
      </c>
      <c r="G102" s="284" t="s">
        <v>1311</v>
      </c>
      <c r="H102" s="285">
        <v>1</v>
      </c>
      <c r="I102" s="286"/>
      <c r="J102" s="287">
        <f>ROUND(I102*H102,2)</f>
        <v>0</v>
      </c>
      <c r="K102" s="283" t="s">
        <v>19</v>
      </c>
      <c r="L102" s="288"/>
      <c r="M102" s="289" t="s">
        <v>19</v>
      </c>
      <c r="N102" s="290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428</v>
      </c>
      <c r="AT102" s="226" t="s">
        <v>559</v>
      </c>
      <c r="AU102" s="226" t="s">
        <v>194</v>
      </c>
      <c r="AY102" s="20" t="s">
        <v>170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188</v>
      </c>
      <c r="BM102" s="226" t="s">
        <v>1903</v>
      </c>
    </row>
    <row r="103" s="2" customFormat="1" ht="16.5" customHeight="1">
      <c r="A103" s="41"/>
      <c r="B103" s="42"/>
      <c r="C103" s="281" t="s">
        <v>209</v>
      </c>
      <c r="D103" s="281" t="s">
        <v>559</v>
      </c>
      <c r="E103" s="282" t="s">
        <v>1904</v>
      </c>
      <c r="F103" s="283" t="s">
        <v>1905</v>
      </c>
      <c r="G103" s="284" t="s">
        <v>1311</v>
      </c>
      <c r="H103" s="285">
        <v>1</v>
      </c>
      <c r="I103" s="286"/>
      <c r="J103" s="287">
        <f>ROUND(I103*H103,2)</f>
        <v>0</v>
      </c>
      <c r="K103" s="283" t="s">
        <v>19</v>
      </c>
      <c r="L103" s="288"/>
      <c r="M103" s="289" t="s">
        <v>19</v>
      </c>
      <c r="N103" s="290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428</v>
      </c>
      <c r="AT103" s="226" t="s">
        <v>559</v>
      </c>
      <c r="AU103" s="226" t="s">
        <v>194</v>
      </c>
      <c r="AY103" s="20" t="s">
        <v>170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188</v>
      </c>
      <c r="BM103" s="226" t="s">
        <v>1906</v>
      </c>
    </row>
    <row r="104" s="12" customFormat="1" ht="20.88" customHeight="1">
      <c r="A104" s="12"/>
      <c r="B104" s="199"/>
      <c r="C104" s="200"/>
      <c r="D104" s="201" t="s">
        <v>71</v>
      </c>
      <c r="E104" s="213" t="s">
        <v>1907</v>
      </c>
      <c r="F104" s="213" t="s">
        <v>1908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SUM(P105:P123)</f>
        <v>0</v>
      </c>
      <c r="Q104" s="207"/>
      <c r="R104" s="208">
        <f>SUM(R105:R123)</f>
        <v>0</v>
      </c>
      <c r="S104" s="207"/>
      <c r="T104" s="209">
        <f>SUM(T105:T123)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79</v>
      </c>
      <c r="AT104" s="211" t="s">
        <v>71</v>
      </c>
      <c r="AU104" s="211" t="s">
        <v>81</v>
      </c>
      <c r="AY104" s="210" t="s">
        <v>170</v>
      </c>
      <c r="BK104" s="212">
        <f>SUM(BK105:BK123)</f>
        <v>0</v>
      </c>
    </row>
    <row r="105" s="2" customFormat="1" ht="16.5" customHeight="1">
      <c r="A105" s="41"/>
      <c r="B105" s="42"/>
      <c r="C105" s="281" t="s">
        <v>216</v>
      </c>
      <c r="D105" s="281" t="s">
        <v>559</v>
      </c>
      <c r="E105" s="282" t="s">
        <v>1909</v>
      </c>
      <c r="F105" s="283" t="s">
        <v>1910</v>
      </c>
      <c r="G105" s="284" t="s">
        <v>1311</v>
      </c>
      <c r="H105" s="285">
        <v>8</v>
      </c>
      <c r="I105" s="286"/>
      <c r="J105" s="287">
        <f>ROUND(I105*H105,2)</f>
        <v>0</v>
      </c>
      <c r="K105" s="283" t="s">
        <v>19</v>
      </c>
      <c r="L105" s="288"/>
      <c r="M105" s="289" t="s">
        <v>19</v>
      </c>
      <c r="N105" s="290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428</v>
      </c>
      <c r="AT105" s="226" t="s">
        <v>559</v>
      </c>
      <c r="AU105" s="226" t="s">
        <v>194</v>
      </c>
      <c r="AY105" s="20" t="s">
        <v>170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188</v>
      </c>
      <c r="BM105" s="226" t="s">
        <v>1911</v>
      </c>
    </row>
    <row r="106" s="2" customFormat="1" ht="16.5" customHeight="1">
      <c r="A106" s="41"/>
      <c r="B106" s="42"/>
      <c r="C106" s="281" t="s">
        <v>223</v>
      </c>
      <c r="D106" s="281" t="s">
        <v>559</v>
      </c>
      <c r="E106" s="282" t="s">
        <v>1912</v>
      </c>
      <c r="F106" s="283" t="s">
        <v>1913</v>
      </c>
      <c r="G106" s="284" t="s">
        <v>1311</v>
      </c>
      <c r="H106" s="285">
        <v>12</v>
      </c>
      <c r="I106" s="286"/>
      <c r="J106" s="287">
        <f>ROUND(I106*H106,2)</f>
        <v>0</v>
      </c>
      <c r="K106" s="283" t="s">
        <v>19</v>
      </c>
      <c r="L106" s="288"/>
      <c r="M106" s="289" t="s">
        <v>19</v>
      </c>
      <c r="N106" s="290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428</v>
      </c>
      <c r="AT106" s="226" t="s">
        <v>559</v>
      </c>
      <c r="AU106" s="226" t="s">
        <v>194</v>
      </c>
      <c r="AY106" s="20" t="s">
        <v>170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188</v>
      </c>
      <c r="BM106" s="226" t="s">
        <v>1914</v>
      </c>
    </row>
    <row r="107" s="2" customFormat="1" ht="16.5" customHeight="1">
      <c r="A107" s="41"/>
      <c r="B107" s="42"/>
      <c r="C107" s="281" t="s">
        <v>230</v>
      </c>
      <c r="D107" s="281" t="s">
        <v>559</v>
      </c>
      <c r="E107" s="282" t="s">
        <v>1915</v>
      </c>
      <c r="F107" s="283" t="s">
        <v>1916</v>
      </c>
      <c r="G107" s="284" t="s">
        <v>1311</v>
      </c>
      <c r="H107" s="285">
        <v>2</v>
      </c>
      <c r="I107" s="286"/>
      <c r="J107" s="287">
        <f>ROUND(I107*H107,2)</f>
        <v>0</v>
      </c>
      <c r="K107" s="283" t="s">
        <v>19</v>
      </c>
      <c r="L107" s="288"/>
      <c r="M107" s="289" t="s">
        <v>19</v>
      </c>
      <c r="N107" s="290" t="s">
        <v>43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428</v>
      </c>
      <c r="AT107" s="226" t="s">
        <v>559</v>
      </c>
      <c r="AU107" s="226" t="s">
        <v>194</v>
      </c>
      <c r="AY107" s="20" t="s">
        <v>170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188</v>
      </c>
      <c r="BM107" s="226" t="s">
        <v>1917</v>
      </c>
    </row>
    <row r="108" s="2" customFormat="1" ht="16.5" customHeight="1">
      <c r="A108" s="41"/>
      <c r="B108" s="42"/>
      <c r="C108" s="281" t="s">
        <v>242</v>
      </c>
      <c r="D108" s="281" t="s">
        <v>559</v>
      </c>
      <c r="E108" s="282" t="s">
        <v>1918</v>
      </c>
      <c r="F108" s="283" t="s">
        <v>1919</v>
      </c>
      <c r="G108" s="284" t="s">
        <v>1311</v>
      </c>
      <c r="H108" s="285">
        <v>3</v>
      </c>
      <c r="I108" s="286"/>
      <c r="J108" s="287">
        <f>ROUND(I108*H108,2)</f>
        <v>0</v>
      </c>
      <c r="K108" s="283" t="s">
        <v>19</v>
      </c>
      <c r="L108" s="288"/>
      <c r="M108" s="289" t="s">
        <v>19</v>
      </c>
      <c r="N108" s="290" t="s">
        <v>43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428</v>
      </c>
      <c r="AT108" s="226" t="s">
        <v>559</v>
      </c>
      <c r="AU108" s="226" t="s">
        <v>194</v>
      </c>
      <c r="AY108" s="20" t="s">
        <v>170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188</v>
      </c>
      <c r="BM108" s="226" t="s">
        <v>1920</v>
      </c>
    </row>
    <row r="109" s="2" customFormat="1" ht="16.5" customHeight="1">
      <c r="A109" s="41"/>
      <c r="B109" s="42"/>
      <c r="C109" s="281" t="s">
        <v>252</v>
      </c>
      <c r="D109" s="281" t="s">
        <v>559</v>
      </c>
      <c r="E109" s="282" t="s">
        <v>1921</v>
      </c>
      <c r="F109" s="283" t="s">
        <v>1922</v>
      </c>
      <c r="G109" s="284" t="s">
        <v>1311</v>
      </c>
      <c r="H109" s="285">
        <v>2</v>
      </c>
      <c r="I109" s="286"/>
      <c r="J109" s="287">
        <f>ROUND(I109*H109,2)</f>
        <v>0</v>
      </c>
      <c r="K109" s="283" t="s">
        <v>19</v>
      </c>
      <c r="L109" s="288"/>
      <c r="M109" s="289" t="s">
        <v>19</v>
      </c>
      <c r="N109" s="290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428</v>
      </c>
      <c r="AT109" s="226" t="s">
        <v>559</v>
      </c>
      <c r="AU109" s="226" t="s">
        <v>194</v>
      </c>
      <c r="AY109" s="20" t="s">
        <v>170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188</v>
      </c>
      <c r="BM109" s="226" t="s">
        <v>1923</v>
      </c>
    </row>
    <row r="110" s="2" customFormat="1" ht="16.5" customHeight="1">
      <c r="A110" s="41"/>
      <c r="B110" s="42"/>
      <c r="C110" s="281" t="s">
        <v>8</v>
      </c>
      <c r="D110" s="281" t="s">
        <v>559</v>
      </c>
      <c r="E110" s="282" t="s">
        <v>1924</v>
      </c>
      <c r="F110" s="283" t="s">
        <v>1925</v>
      </c>
      <c r="G110" s="284" t="s">
        <v>1311</v>
      </c>
      <c r="H110" s="285">
        <v>6</v>
      </c>
      <c r="I110" s="286"/>
      <c r="J110" s="287">
        <f>ROUND(I110*H110,2)</f>
        <v>0</v>
      </c>
      <c r="K110" s="283" t="s">
        <v>19</v>
      </c>
      <c r="L110" s="288"/>
      <c r="M110" s="289" t="s">
        <v>19</v>
      </c>
      <c r="N110" s="290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428</v>
      </c>
      <c r="AT110" s="226" t="s">
        <v>559</v>
      </c>
      <c r="AU110" s="226" t="s">
        <v>194</v>
      </c>
      <c r="AY110" s="20" t="s">
        <v>170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188</v>
      </c>
      <c r="BM110" s="226" t="s">
        <v>1926</v>
      </c>
    </row>
    <row r="111" s="2" customFormat="1" ht="16.5" customHeight="1">
      <c r="A111" s="41"/>
      <c r="B111" s="42"/>
      <c r="C111" s="281" t="s">
        <v>268</v>
      </c>
      <c r="D111" s="281" t="s">
        <v>559</v>
      </c>
      <c r="E111" s="282" t="s">
        <v>1927</v>
      </c>
      <c r="F111" s="283" t="s">
        <v>1928</v>
      </c>
      <c r="G111" s="284" t="s">
        <v>1311</v>
      </c>
      <c r="H111" s="285">
        <v>12</v>
      </c>
      <c r="I111" s="286"/>
      <c r="J111" s="287">
        <f>ROUND(I111*H111,2)</f>
        <v>0</v>
      </c>
      <c r="K111" s="283" t="s">
        <v>19</v>
      </c>
      <c r="L111" s="288"/>
      <c r="M111" s="289" t="s">
        <v>19</v>
      </c>
      <c r="N111" s="290" t="s">
        <v>43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428</v>
      </c>
      <c r="AT111" s="226" t="s">
        <v>559</v>
      </c>
      <c r="AU111" s="226" t="s">
        <v>194</v>
      </c>
      <c r="AY111" s="20" t="s">
        <v>170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188</v>
      </c>
      <c r="BM111" s="226" t="s">
        <v>1929</v>
      </c>
    </row>
    <row r="112" s="2" customFormat="1" ht="16.5" customHeight="1">
      <c r="A112" s="41"/>
      <c r="B112" s="42"/>
      <c r="C112" s="281" t="s">
        <v>276</v>
      </c>
      <c r="D112" s="281" t="s">
        <v>559</v>
      </c>
      <c r="E112" s="282" t="s">
        <v>1930</v>
      </c>
      <c r="F112" s="283" t="s">
        <v>1931</v>
      </c>
      <c r="G112" s="284" t="s">
        <v>1311</v>
      </c>
      <c r="H112" s="285">
        <v>3</v>
      </c>
      <c r="I112" s="286"/>
      <c r="J112" s="287">
        <f>ROUND(I112*H112,2)</f>
        <v>0</v>
      </c>
      <c r="K112" s="283" t="s">
        <v>19</v>
      </c>
      <c r="L112" s="288"/>
      <c r="M112" s="289" t="s">
        <v>19</v>
      </c>
      <c r="N112" s="290" t="s">
        <v>43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428</v>
      </c>
      <c r="AT112" s="226" t="s">
        <v>559</v>
      </c>
      <c r="AU112" s="226" t="s">
        <v>194</v>
      </c>
      <c r="AY112" s="20" t="s">
        <v>170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188</v>
      </c>
      <c r="BM112" s="226" t="s">
        <v>1932</v>
      </c>
    </row>
    <row r="113" s="2" customFormat="1" ht="16.5" customHeight="1">
      <c r="A113" s="41"/>
      <c r="B113" s="42"/>
      <c r="C113" s="281" t="s">
        <v>285</v>
      </c>
      <c r="D113" s="281" t="s">
        <v>559</v>
      </c>
      <c r="E113" s="282" t="s">
        <v>1933</v>
      </c>
      <c r="F113" s="283" t="s">
        <v>1934</v>
      </c>
      <c r="G113" s="284" t="s">
        <v>1311</v>
      </c>
      <c r="H113" s="285">
        <v>2</v>
      </c>
      <c r="I113" s="286"/>
      <c r="J113" s="287">
        <f>ROUND(I113*H113,2)</f>
        <v>0</v>
      </c>
      <c r="K113" s="283" t="s">
        <v>19</v>
      </c>
      <c r="L113" s="288"/>
      <c r="M113" s="289" t="s">
        <v>19</v>
      </c>
      <c r="N113" s="290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428</v>
      </c>
      <c r="AT113" s="226" t="s">
        <v>559</v>
      </c>
      <c r="AU113" s="226" t="s">
        <v>194</v>
      </c>
      <c r="AY113" s="20" t="s">
        <v>170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188</v>
      </c>
      <c r="BM113" s="226" t="s">
        <v>1935</v>
      </c>
    </row>
    <row r="114" s="2" customFormat="1" ht="16.5" customHeight="1">
      <c r="A114" s="41"/>
      <c r="B114" s="42"/>
      <c r="C114" s="281" t="s">
        <v>188</v>
      </c>
      <c r="D114" s="281" t="s">
        <v>559</v>
      </c>
      <c r="E114" s="282" t="s">
        <v>1936</v>
      </c>
      <c r="F114" s="283" t="s">
        <v>1937</v>
      </c>
      <c r="G114" s="284" t="s">
        <v>1311</v>
      </c>
      <c r="H114" s="285">
        <v>10</v>
      </c>
      <c r="I114" s="286"/>
      <c r="J114" s="287">
        <f>ROUND(I114*H114,2)</f>
        <v>0</v>
      </c>
      <c r="K114" s="283" t="s">
        <v>19</v>
      </c>
      <c r="L114" s="288"/>
      <c r="M114" s="289" t="s">
        <v>19</v>
      </c>
      <c r="N114" s="290" t="s">
        <v>43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428</v>
      </c>
      <c r="AT114" s="226" t="s">
        <v>559</v>
      </c>
      <c r="AU114" s="226" t="s">
        <v>194</v>
      </c>
      <c r="AY114" s="20" t="s">
        <v>170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188</v>
      </c>
      <c r="BM114" s="226" t="s">
        <v>1938</v>
      </c>
    </row>
    <row r="115" s="2" customFormat="1" ht="16.5" customHeight="1">
      <c r="A115" s="41"/>
      <c r="B115" s="42"/>
      <c r="C115" s="281" t="s">
        <v>214</v>
      </c>
      <c r="D115" s="281" t="s">
        <v>559</v>
      </c>
      <c r="E115" s="282" t="s">
        <v>1939</v>
      </c>
      <c r="F115" s="283" t="s">
        <v>1940</v>
      </c>
      <c r="G115" s="284" t="s">
        <v>1311</v>
      </c>
      <c r="H115" s="285">
        <v>3</v>
      </c>
      <c r="I115" s="286"/>
      <c r="J115" s="287">
        <f>ROUND(I115*H115,2)</f>
        <v>0</v>
      </c>
      <c r="K115" s="283" t="s">
        <v>19</v>
      </c>
      <c r="L115" s="288"/>
      <c r="M115" s="289" t="s">
        <v>19</v>
      </c>
      <c r="N115" s="290" t="s">
        <v>43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428</v>
      </c>
      <c r="AT115" s="226" t="s">
        <v>559</v>
      </c>
      <c r="AU115" s="226" t="s">
        <v>194</v>
      </c>
      <c r="AY115" s="20" t="s">
        <v>170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188</v>
      </c>
      <c r="BM115" s="226" t="s">
        <v>1941</v>
      </c>
    </row>
    <row r="116" s="2" customFormat="1" ht="16.5" customHeight="1">
      <c r="A116" s="41"/>
      <c r="B116" s="42"/>
      <c r="C116" s="281" t="s">
        <v>310</v>
      </c>
      <c r="D116" s="281" t="s">
        <v>559</v>
      </c>
      <c r="E116" s="282" t="s">
        <v>1942</v>
      </c>
      <c r="F116" s="283" t="s">
        <v>1943</v>
      </c>
      <c r="G116" s="284" t="s">
        <v>1311</v>
      </c>
      <c r="H116" s="285">
        <v>2</v>
      </c>
      <c r="I116" s="286"/>
      <c r="J116" s="287">
        <f>ROUND(I116*H116,2)</f>
        <v>0</v>
      </c>
      <c r="K116" s="283" t="s">
        <v>19</v>
      </c>
      <c r="L116" s="288"/>
      <c r="M116" s="289" t="s">
        <v>19</v>
      </c>
      <c r="N116" s="290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428</v>
      </c>
      <c r="AT116" s="226" t="s">
        <v>559</v>
      </c>
      <c r="AU116" s="226" t="s">
        <v>194</v>
      </c>
      <c r="AY116" s="20" t="s">
        <v>170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188</v>
      </c>
      <c r="BM116" s="226" t="s">
        <v>1944</v>
      </c>
    </row>
    <row r="117" s="2" customFormat="1" ht="16.5" customHeight="1">
      <c r="A117" s="41"/>
      <c r="B117" s="42"/>
      <c r="C117" s="281" t="s">
        <v>315</v>
      </c>
      <c r="D117" s="281" t="s">
        <v>559</v>
      </c>
      <c r="E117" s="282" t="s">
        <v>1945</v>
      </c>
      <c r="F117" s="283" t="s">
        <v>1946</v>
      </c>
      <c r="G117" s="284" t="s">
        <v>1311</v>
      </c>
      <c r="H117" s="285">
        <v>2</v>
      </c>
      <c r="I117" s="286"/>
      <c r="J117" s="287">
        <f>ROUND(I117*H117,2)</f>
        <v>0</v>
      </c>
      <c r="K117" s="283" t="s">
        <v>19</v>
      </c>
      <c r="L117" s="288"/>
      <c r="M117" s="289" t="s">
        <v>19</v>
      </c>
      <c r="N117" s="290" t="s">
        <v>43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428</v>
      </c>
      <c r="AT117" s="226" t="s">
        <v>559</v>
      </c>
      <c r="AU117" s="226" t="s">
        <v>194</v>
      </c>
      <c r="AY117" s="20" t="s">
        <v>170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188</v>
      </c>
      <c r="BM117" s="226" t="s">
        <v>1947</v>
      </c>
    </row>
    <row r="118" s="2" customFormat="1" ht="16.5" customHeight="1">
      <c r="A118" s="41"/>
      <c r="B118" s="42"/>
      <c r="C118" s="281" t="s">
        <v>320</v>
      </c>
      <c r="D118" s="281" t="s">
        <v>559</v>
      </c>
      <c r="E118" s="282" t="s">
        <v>1948</v>
      </c>
      <c r="F118" s="283" t="s">
        <v>1949</v>
      </c>
      <c r="G118" s="284" t="s">
        <v>1311</v>
      </c>
      <c r="H118" s="285">
        <v>3</v>
      </c>
      <c r="I118" s="286"/>
      <c r="J118" s="287">
        <f>ROUND(I118*H118,2)</f>
        <v>0</v>
      </c>
      <c r="K118" s="283" t="s">
        <v>19</v>
      </c>
      <c r="L118" s="288"/>
      <c r="M118" s="289" t="s">
        <v>19</v>
      </c>
      <c r="N118" s="290" t="s">
        <v>43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428</v>
      </c>
      <c r="AT118" s="226" t="s">
        <v>559</v>
      </c>
      <c r="AU118" s="226" t="s">
        <v>194</v>
      </c>
      <c r="AY118" s="20" t="s">
        <v>170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188</v>
      </c>
      <c r="BM118" s="226" t="s">
        <v>1950</v>
      </c>
    </row>
    <row r="119" s="2" customFormat="1" ht="16.5" customHeight="1">
      <c r="A119" s="41"/>
      <c r="B119" s="42"/>
      <c r="C119" s="281" t="s">
        <v>7</v>
      </c>
      <c r="D119" s="281" t="s">
        <v>559</v>
      </c>
      <c r="E119" s="282" t="s">
        <v>1951</v>
      </c>
      <c r="F119" s="283" t="s">
        <v>1952</v>
      </c>
      <c r="G119" s="284" t="s">
        <v>1311</v>
      </c>
      <c r="H119" s="285">
        <v>1</v>
      </c>
      <c r="I119" s="286"/>
      <c r="J119" s="287">
        <f>ROUND(I119*H119,2)</f>
        <v>0</v>
      </c>
      <c r="K119" s="283" t="s">
        <v>19</v>
      </c>
      <c r="L119" s="288"/>
      <c r="M119" s="289" t="s">
        <v>19</v>
      </c>
      <c r="N119" s="290" t="s">
        <v>43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428</v>
      </c>
      <c r="AT119" s="226" t="s">
        <v>559</v>
      </c>
      <c r="AU119" s="226" t="s">
        <v>194</v>
      </c>
      <c r="AY119" s="20" t="s">
        <v>170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188</v>
      </c>
      <c r="BM119" s="226" t="s">
        <v>1953</v>
      </c>
    </row>
    <row r="120" s="2" customFormat="1" ht="16.5" customHeight="1">
      <c r="A120" s="41"/>
      <c r="B120" s="42"/>
      <c r="C120" s="281" t="s">
        <v>331</v>
      </c>
      <c r="D120" s="281" t="s">
        <v>559</v>
      </c>
      <c r="E120" s="282" t="s">
        <v>1954</v>
      </c>
      <c r="F120" s="283" t="s">
        <v>1955</v>
      </c>
      <c r="G120" s="284" t="s">
        <v>1311</v>
      </c>
      <c r="H120" s="285">
        <v>3</v>
      </c>
      <c r="I120" s="286"/>
      <c r="J120" s="287">
        <f>ROUND(I120*H120,2)</f>
        <v>0</v>
      </c>
      <c r="K120" s="283" t="s">
        <v>19</v>
      </c>
      <c r="L120" s="288"/>
      <c r="M120" s="289" t="s">
        <v>19</v>
      </c>
      <c r="N120" s="290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428</v>
      </c>
      <c r="AT120" s="226" t="s">
        <v>559</v>
      </c>
      <c r="AU120" s="226" t="s">
        <v>194</v>
      </c>
      <c r="AY120" s="20" t="s">
        <v>170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188</v>
      </c>
      <c r="BM120" s="226" t="s">
        <v>1956</v>
      </c>
    </row>
    <row r="121" s="2" customFormat="1" ht="16.5" customHeight="1">
      <c r="A121" s="41"/>
      <c r="B121" s="42"/>
      <c r="C121" s="281" t="s">
        <v>339</v>
      </c>
      <c r="D121" s="281" t="s">
        <v>559</v>
      </c>
      <c r="E121" s="282" t="s">
        <v>1957</v>
      </c>
      <c r="F121" s="283" t="s">
        <v>1958</v>
      </c>
      <c r="G121" s="284" t="s">
        <v>1311</v>
      </c>
      <c r="H121" s="285">
        <v>3</v>
      </c>
      <c r="I121" s="286"/>
      <c r="J121" s="287">
        <f>ROUND(I121*H121,2)</f>
        <v>0</v>
      </c>
      <c r="K121" s="283" t="s">
        <v>19</v>
      </c>
      <c r="L121" s="288"/>
      <c r="M121" s="289" t="s">
        <v>19</v>
      </c>
      <c r="N121" s="290" t="s">
        <v>43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428</v>
      </c>
      <c r="AT121" s="226" t="s">
        <v>559</v>
      </c>
      <c r="AU121" s="226" t="s">
        <v>194</v>
      </c>
      <c r="AY121" s="20" t="s">
        <v>170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188</v>
      </c>
      <c r="BM121" s="226" t="s">
        <v>1959</v>
      </c>
    </row>
    <row r="122" s="2" customFormat="1" ht="16.5" customHeight="1">
      <c r="A122" s="41"/>
      <c r="B122" s="42"/>
      <c r="C122" s="281" t="s">
        <v>350</v>
      </c>
      <c r="D122" s="281" t="s">
        <v>559</v>
      </c>
      <c r="E122" s="282" t="s">
        <v>1960</v>
      </c>
      <c r="F122" s="283" t="s">
        <v>1961</v>
      </c>
      <c r="G122" s="284" t="s">
        <v>1311</v>
      </c>
      <c r="H122" s="285">
        <v>2</v>
      </c>
      <c r="I122" s="286"/>
      <c r="J122" s="287">
        <f>ROUND(I122*H122,2)</f>
        <v>0</v>
      </c>
      <c r="K122" s="283" t="s">
        <v>19</v>
      </c>
      <c r="L122" s="288"/>
      <c r="M122" s="289" t="s">
        <v>19</v>
      </c>
      <c r="N122" s="290" t="s">
        <v>43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428</v>
      </c>
      <c r="AT122" s="226" t="s">
        <v>559</v>
      </c>
      <c r="AU122" s="226" t="s">
        <v>194</v>
      </c>
      <c r="AY122" s="20" t="s">
        <v>170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188</v>
      </c>
      <c r="BM122" s="226" t="s">
        <v>1962</v>
      </c>
    </row>
    <row r="123" s="2" customFormat="1" ht="16.5" customHeight="1">
      <c r="A123" s="41"/>
      <c r="B123" s="42"/>
      <c r="C123" s="281" t="s">
        <v>357</v>
      </c>
      <c r="D123" s="281" t="s">
        <v>559</v>
      </c>
      <c r="E123" s="282" t="s">
        <v>1963</v>
      </c>
      <c r="F123" s="283" t="s">
        <v>1964</v>
      </c>
      <c r="G123" s="284" t="s">
        <v>1311</v>
      </c>
      <c r="H123" s="285">
        <v>1</v>
      </c>
      <c r="I123" s="286"/>
      <c r="J123" s="287">
        <f>ROUND(I123*H123,2)</f>
        <v>0</v>
      </c>
      <c r="K123" s="283" t="s">
        <v>19</v>
      </c>
      <c r="L123" s="288"/>
      <c r="M123" s="289" t="s">
        <v>19</v>
      </c>
      <c r="N123" s="290" t="s">
        <v>43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428</v>
      </c>
      <c r="AT123" s="226" t="s">
        <v>559</v>
      </c>
      <c r="AU123" s="226" t="s">
        <v>194</v>
      </c>
      <c r="AY123" s="20" t="s">
        <v>170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188</v>
      </c>
      <c r="BM123" s="226" t="s">
        <v>1965</v>
      </c>
    </row>
    <row r="124" s="12" customFormat="1" ht="20.88" customHeight="1">
      <c r="A124" s="12"/>
      <c r="B124" s="199"/>
      <c r="C124" s="200"/>
      <c r="D124" s="201" t="s">
        <v>71</v>
      </c>
      <c r="E124" s="213" t="s">
        <v>1966</v>
      </c>
      <c r="F124" s="213" t="s">
        <v>1967</v>
      </c>
      <c r="G124" s="200"/>
      <c r="H124" s="200"/>
      <c r="I124" s="203"/>
      <c r="J124" s="214">
        <f>BK124</f>
        <v>0</v>
      </c>
      <c r="K124" s="200"/>
      <c r="L124" s="205"/>
      <c r="M124" s="206"/>
      <c r="N124" s="207"/>
      <c r="O124" s="207"/>
      <c r="P124" s="208">
        <f>SUM(P125:P132)</f>
        <v>0</v>
      </c>
      <c r="Q124" s="207"/>
      <c r="R124" s="208">
        <f>SUM(R125:R132)</f>
        <v>0</v>
      </c>
      <c r="S124" s="207"/>
      <c r="T124" s="209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0" t="s">
        <v>79</v>
      </c>
      <c r="AT124" s="211" t="s">
        <v>71</v>
      </c>
      <c r="AU124" s="211" t="s">
        <v>81</v>
      </c>
      <c r="AY124" s="210" t="s">
        <v>170</v>
      </c>
      <c r="BK124" s="212">
        <f>SUM(BK125:BK132)</f>
        <v>0</v>
      </c>
    </row>
    <row r="125" s="2" customFormat="1" ht="16.5" customHeight="1">
      <c r="A125" s="41"/>
      <c r="B125" s="42"/>
      <c r="C125" s="281" t="s">
        <v>375</v>
      </c>
      <c r="D125" s="281" t="s">
        <v>559</v>
      </c>
      <c r="E125" s="282" t="s">
        <v>1968</v>
      </c>
      <c r="F125" s="283" t="s">
        <v>1969</v>
      </c>
      <c r="G125" s="284" t="s">
        <v>1970</v>
      </c>
      <c r="H125" s="285">
        <v>6</v>
      </c>
      <c r="I125" s="286"/>
      <c r="J125" s="287">
        <f>ROUND(I125*H125,2)</f>
        <v>0</v>
      </c>
      <c r="K125" s="283" t="s">
        <v>19</v>
      </c>
      <c r="L125" s="288"/>
      <c r="M125" s="289" t="s">
        <v>19</v>
      </c>
      <c r="N125" s="290" t="s">
        <v>43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428</v>
      </c>
      <c r="AT125" s="226" t="s">
        <v>559</v>
      </c>
      <c r="AU125" s="226" t="s">
        <v>194</v>
      </c>
      <c r="AY125" s="20" t="s">
        <v>170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188</v>
      </c>
      <c r="BM125" s="226" t="s">
        <v>1971</v>
      </c>
    </row>
    <row r="126" s="2" customFormat="1" ht="16.5" customHeight="1">
      <c r="A126" s="41"/>
      <c r="B126" s="42"/>
      <c r="C126" s="281" t="s">
        <v>384</v>
      </c>
      <c r="D126" s="281" t="s">
        <v>559</v>
      </c>
      <c r="E126" s="282" t="s">
        <v>1972</v>
      </c>
      <c r="F126" s="283" t="s">
        <v>1973</v>
      </c>
      <c r="G126" s="284" t="s">
        <v>1970</v>
      </c>
      <c r="H126" s="285">
        <v>48</v>
      </c>
      <c r="I126" s="286"/>
      <c r="J126" s="287">
        <f>ROUND(I126*H126,2)</f>
        <v>0</v>
      </c>
      <c r="K126" s="283" t="s">
        <v>19</v>
      </c>
      <c r="L126" s="288"/>
      <c r="M126" s="289" t="s">
        <v>19</v>
      </c>
      <c r="N126" s="290" t="s">
        <v>43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428</v>
      </c>
      <c r="AT126" s="226" t="s">
        <v>559</v>
      </c>
      <c r="AU126" s="226" t="s">
        <v>194</v>
      </c>
      <c r="AY126" s="20" t="s">
        <v>170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188</v>
      </c>
      <c r="BM126" s="226" t="s">
        <v>1974</v>
      </c>
    </row>
    <row r="127" s="2" customFormat="1" ht="16.5" customHeight="1">
      <c r="A127" s="41"/>
      <c r="B127" s="42"/>
      <c r="C127" s="281" t="s">
        <v>393</v>
      </c>
      <c r="D127" s="281" t="s">
        <v>559</v>
      </c>
      <c r="E127" s="282" t="s">
        <v>1975</v>
      </c>
      <c r="F127" s="283" t="s">
        <v>1976</v>
      </c>
      <c r="G127" s="284" t="s">
        <v>1970</v>
      </c>
      <c r="H127" s="285">
        <v>15</v>
      </c>
      <c r="I127" s="286"/>
      <c r="J127" s="287">
        <f>ROUND(I127*H127,2)</f>
        <v>0</v>
      </c>
      <c r="K127" s="283" t="s">
        <v>19</v>
      </c>
      <c r="L127" s="288"/>
      <c r="M127" s="289" t="s">
        <v>19</v>
      </c>
      <c r="N127" s="290" t="s">
        <v>43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428</v>
      </c>
      <c r="AT127" s="226" t="s">
        <v>559</v>
      </c>
      <c r="AU127" s="226" t="s">
        <v>194</v>
      </c>
      <c r="AY127" s="20" t="s">
        <v>170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188</v>
      </c>
      <c r="BM127" s="226" t="s">
        <v>1977</v>
      </c>
    </row>
    <row r="128" s="2" customFormat="1" ht="16.5" customHeight="1">
      <c r="A128" s="41"/>
      <c r="B128" s="42"/>
      <c r="C128" s="281" t="s">
        <v>401</v>
      </c>
      <c r="D128" s="281" t="s">
        <v>559</v>
      </c>
      <c r="E128" s="282" t="s">
        <v>1978</v>
      </c>
      <c r="F128" s="283" t="s">
        <v>1979</v>
      </c>
      <c r="G128" s="284" t="s">
        <v>1970</v>
      </c>
      <c r="H128" s="285">
        <v>25</v>
      </c>
      <c r="I128" s="286"/>
      <c r="J128" s="287">
        <f>ROUND(I128*H128,2)</f>
        <v>0</v>
      </c>
      <c r="K128" s="283" t="s">
        <v>19</v>
      </c>
      <c r="L128" s="288"/>
      <c r="M128" s="289" t="s">
        <v>19</v>
      </c>
      <c r="N128" s="290" t="s">
        <v>43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428</v>
      </c>
      <c r="AT128" s="226" t="s">
        <v>559</v>
      </c>
      <c r="AU128" s="226" t="s">
        <v>194</v>
      </c>
      <c r="AY128" s="20" t="s">
        <v>170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79</v>
      </c>
      <c r="BK128" s="227">
        <f>ROUND(I128*H128,2)</f>
        <v>0</v>
      </c>
      <c r="BL128" s="20" t="s">
        <v>188</v>
      </c>
      <c r="BM128" s="226" t="s">
        <v>1980</v>
      </c>
    </row>
    <row r="129" s="2" customFormat="1" ht="16.5" customHeight="1">
      <c r="A129" s="41"/>
      <c r="B129" s="42"/>
      <c r="C129" s="281" t="s">
        <v>413</v>
      </c>
      <c r="D129" s="281" t="s">
        <v>559</v>
      </c>
      <c r="E129" s="282" t="s">
        <v>1981</v>
      </c>
      <c r="F129" s="283" t="s">
        <v>1982</v>
      </c>
      <c r="G129" s="284" t="s">
        <v>1970</v>
      </c>
      <c r="H129" s="285">
        <v>45</v>
      </c>
      <c r="I129" s="286"/>
      <c r="J129" s="287">
        <f>ROUND(I129*H129,2)</f>
        <v>0</v>
      </c>
      <c r="K129" s="283" t="s">
        <v>19</v>
      </c>
      <c r="L129" s="288"/>
      <c r="M129" s="289" t="s">
        <v>19</v>
      </c>
      <c r="N129" s="290" t="s">
        <v>43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428</v>
      </c>
      <c r="AT129" s="226" t="s">
        <v>559</v>
      </c>
      <c r="AU129" s="226" t="s">
        <v>194</v>
      </c>
      <c r="AY129" s="20" t="s">
        <v>170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188</v>
      </c>
      <c r="BM129" s="226" t="s">
        <v>1983</v>
      </c>
    </row>
    <row r="130" s="2" customFormat="1" ht="16.5" customHeight="1">
      <c r="A130" s="41"/>
      <c r="B130" s="42"/>
      <c r="C130" s="281" t="s">
        <v>422</v>
      </c>
      <c r="D130" s="281" t="s">
        <v>559</v>
      </c>
      <c r="E130" s="282" t="s">
        <v>1984</v>
      </c>
      <c r="F130" s="283" t="s">
        <v>1985</v>
      </c>
      <c r="G130" s="284" t="s">
        <v>1970</v>
      </c>
      <c r="H130" s="285">
        <v>22</v>
      </c>
      <c r="I130" s="286"/>
      <c r="J130" s="287">
        <f>ROUND(I130*H130,2)</f>
        <v>0</v>
      </c>
      <c r="K130" s="283" t="s">
        <v>19</v>
      </c>
      <c r="L130" s="288"/>
      <c r="M130" s="289" t="s">
        <v>19</v>
      </c>
      <c r="N130" s="290" t="s">
        <v>43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428</v>
      </c>
      <c r="AT130" s="226" t="s">
        <v>559</v>
      </c>
      <c r="AU130" s="226" t="s">
        <v>194</v>
      </c>
      <c r="AY130" s="20" t="s">
        <v>170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188</v>
      </c>
      <c r="BM130" s="226" t="s">
        <v>1986</v>
      </c>
    </row>
    <row r="131" s="2" customFormat="1" ht="16.5" customHeight="1">
      <c r="A131" s="41"/>
      <c r="B131" s="42"/>
      <c r="C131" s="281" t="s">
        <v>428</v>
      </c>
      <c r="D131" s="281" t="s">
        <v>559</v>
      </c>
      <c r="E131" s="282" t="s">
        <v>1987</v>
      </c>
      <c r="F131" s="283" t="s">
        <v>1988</v>
      </c>
      <c r="G131" s="284" t="s">
        <v>1970</v>
      </c>
      <c r="H131" s="285">
        <v>22</v>
      </c>
      <c r="I131" s="286"/>
      <c r="J131" s="287">
        <f>ROUND(I131*H131,2)</f>
        <v>0</v>
      </c>
      <c r="K131" s="283" t="s">
        <v>19</v>
      </c>
      <c r="L131" s="288"/>
      <c r="M131" s="289" t="s">
        <v>19</v>
      </c>
      <c r="N131" s="290" t="s">
        <v>43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428</v>
      </c>
      <c r="AT131" s="226" t="s">
        <v>559</v>
      </c>
      <c r="AU131" s="226" t="s">
        <v>194</v>
      </c>
      <c r="AY131" s="20" t="s">
        <v>170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188</v>
      </c>
      <c r="BM131" s="226" t="s">
        <v>1989</v>
      </c>
    </row>
    <row r="132" s="2" customFormat="1" ht="16.5" customHeight="1">
      <c r="A132" s="41"/>
      <c r="B132" s="42"/>
      <c r="C132" s="281" t="s">
        <v>435</v>
      </c>
      <c r="D132" s="281" t="s">
        <v>559</v>
      </c>
      <c r="E132" s="282" t="s">
        <v>1990</v>
      </c>
      <c r="F132" s="283" t="s">
        <v>1991</v>
      </c>
      <c r="G132" s="284" t="s">
        <v>1970</v>
      </c>
      <c r="H132" s="285">
        <v>28</v>
      </c>
      <c r="I132" s="286"/>
      <c r="J132" s="287">
        <f>ROUND(I132*H132,2)</f>
        <v>0</v>
      </c>
      <c r="K132" s="283" t="s">
        <v>19</v>
      </c>
      <c r="L132" s="288"/>
      <c r="M132" s="289" t="s">
        <v>19</v>
      </c>
      <c r="N132" s="290" t="s">
        <v>43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428</v>
      </c>
      <c r="AT132" s="226" t="s">
        <v>559</v>
      </c>
      <c r="AU132" s="226" t="s">
        <v>194</v>
      </c>
      <c r="AY132" s="20" t="s">
        <v>170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79</v>
      </c>
      <c r="BK132" s="227">
        <f>ROUND(I132*H132,2)</f>
        <v>0</v>
      </c>
      <c r="BL132" s="20" t="s">
        <v>188</v>
      </c>
      <c r="BM132" s="226" t="s">
        <v>1992</v>
      </c>
    </row>
    <row r="133" s="12" customFormat="1" ht="20.88" customHeight="1">
      <c r="A133" s="12"/>
      <c r="B133" s="199"/>
      <c r="C133" s="200"/>
      <c r="D133" s="201" t="s">
        <v>71</v>
      </c>
      <c r="E133" s="213" t="s">
        <v>1993</v>
      </c>
      <c r="F133" s="213" t="s">
        <v>1994</v>
      </c>
      <c r="G133" s="200"/>
      <c r="H133" s="200"/>
      <c r="I133" s="203"/>
      <c r="J133" s="214">
        <f>BK133</f>
        <v>0</v>
      </c>
      <c r="K133" s="200"/>
      <c r="L133" s="205"/>
      <c r="M133" s="206"/>
      <c r="N133" s="207"/>
      <c r="O133" s="207"/>
      <c r="P133" s="208">
        <f>SUM(P134:P139)</f>
        <v>0</v>
      </c>
      <c r="Q133" s="207"/>
      <c r="R133" s="208">
        <f>SUM(R134:R139)</f>
        <v>0</v>
      </c>
      <c r="S133" s="207"/>
      <c r="T133" s="209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79</v>
      </c>
      <c r="AT133" s="211" t="s">
        <v>71</v>
      </c>
      <c r="AU133" s="211" t="s">
        <v>81</v>
      </c>
      <c r="AY133" s="210" t="s">
        <v>170</v>
      </c>
      <c r="BK133" s="212">
        <f>SUM(BK134:BK139)</f>
        <v>0</v>
      </c>
    </row>
    <row r="134" s="2" customFormat="1" ht="16.5" customHeight="1">
      <c r="A134" s="41"/>
      <c r="B134" s="42"/>
      <c r="C134" s="281" t="s">
        <v>442</v>
      </c>
      <c r="D134" s="281" t="s">
        <v>559</v>
      </c>
      <c r="E134" s="282" t="s">
        <v>1995</v>
      </c>
      <c r="F134" s="283" t="s">
        <v>1996</v>
      </c>
      <c r="G134" s="284" t="s">
        <v>1970</v>
      </c>
      <c r="H134" s="285">
        <v>600</v>
      </c>
      <c r="I134" s="286"/>
      <c r="J134" s="287">
        <f>ROUND(I134*H134,2)</f>
        <v>0</v>
      </c>
      <c r="K134" s="283" t="s">
        <v>19</v>
      </c>
      <c r="L134" s="288"/>
      <c r="M134" s="289" t="s">
        <v>19</v>
      </c>
      <c r="N134" s="290" t="s">
        <v>43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428</v>
      </c>
      <c r="AT134" s="226" t="s">
        <v>559</v>
      </c>
      <c r="AU134" s="226" t="s">
        <v>194</v>
      </c>
      <c r="AY134" s="20" t="s">
        <v>170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188</v>
      </c>
      <c r="BM134" s="226" t="s">
        <v>1997</v>
      </c>
    </row>
    <row r="135" s="2" customFormat="1" ht="16.5" customHeight="1">
      <c r="A135" s="41"/>
      <c r="B135" s="42"/>
      <c r="C135" s="281" t="s">
        <v>446</v>
      </c>
      <c r="D135" s="281" t="s">
        <v>559</v>
      </c>
      <c r="E135" s="282" t="s">
        <v>1998</v>
      </c>
      <c r="F135" s="283" t="s">
        <v>1999</v>
      </c>
      <c r="G135" s="284" t="s">
        <v>233</v>
      </c>
      <c r="H135" s="285">
        <v>75</v>
      </c>
      <c r="I135" s="286"/>
      <c r="J135" s="287">
        <f>ROUND(I135*H135,2)</f>
        <v>0</v>
      </c>
      <c r="K135" s="283" t="s">
        <v>19</v>
      </c>
      <c r="L135" s="288"/>
      <c r="M135" s="289" t="s">
        <v>19</v>
      </c>
      <c r="N135" s="290" t="s">
        <v>43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428</v>
      </c>
      <c r="AT135" s="226" t="s">
        <v>559</v>
      </c>
      <c r="AU135" s="226" t="s">
        <v>194</v>
      </c>
      <c r="AY135" s="20" t="s">
        <v>170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188</v>
      </c>
      <c r="BM135" s="226" t="s">
        <v>2000</v>
      </c>
    </row>
    <row r="136" s="2" customFormat="1" ht="16.5" customHeight="1">
      <c r="A136" s="41"/>
      <c r="B136" s="42"/>
      <c r="C136" s="281" t="s">
        <v>452</v>
      </c>
      <c r="D136" s="281" t="s">
        <v>559</v>
      </c>
      <c r="E136" s="282" t="s">
        <v>2001</v>
      </c>
      <c r="F136" s="283" t="s">
        <v>2002</v>
      </c>
      <c r="G136" s="284" t="s">
        <v>1311</v>
      </c>
      <c r="H136" s="285">
        <v>1</v>
      </c>
      <c r="I136" s="286"/>
      <c r="J136" s="287">
        <f>ROUND(I136*H136,2)</f>
        <v>0</v>
      </c>
      <c r="K136" s="283" t="s">
        <v>19</v>
      </c>
      <c r="L136" s="288"/>
      <c r="M136" s="289" t="s">
        <v>19</v>
      </c>
      <c r="N136" s="290" t="s">
        <v>43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428</v>
      </c>
      <c r="AT136" s="226" t="s">
        <v>559</v>
      </c>
      <c r="AU136" s="226" t="s">
        <v>194</v>
      </c>
      <c r="AY136" s="20" t="s">
        <v>170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188</v>
      </c>
      <c r="BM136" s="226" t="s">
        <v>2003</v>
      </c>
    </row>
    <row r="137" s="2" customFormat="1" ht="16.5" customHeight="1">
      <c r="A137" s="41"/>
      <c r="B137" s="42"/>
      <c r="C137" s="281" t="s">
        <v>458</v>
      </c>
      <c r="D137" s="281" t="s">
        <v>559</v>
      </c>
      <c r="E137" s="282" t="s">
        <v>2004</v>
      </c>
      <c r="F137" s="283" t="s">
        <v>2005</v>
      </c>
      <c r="G137" s="284" t="s">
        <v>1970</v>
      </c>
      <c r="H137" s="285">
        <v>70</v>
      </c>
      <c r="I137" s="286"/>
      <c r="J137" s="287">
        <f>ROUND(I137*H137,2)</f>
        <v>0</v>
      </c>
      <c r="K137" s="283" t="s">
        <v>19</v>
      </c>
      <c r="L137" s="288"/>
      <c r="M137" s="289" t="s">
        <v>19</v>
      </c>
      <c r="N137" s="290" t="s">
        <v>43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428</v>
      </c>
      <c r="AT137" s="226" t="s">
        <v>559</v>
      </c>
      <c r="AU137" s="226" t="s">
        <v>194</v>
      </c>
      <c r="AY137" s="20" t="s">
        <v>170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188</v>
      </c>
      <c r="BM137" s="226" t="s">
        <v>2006</v>
      </c>
    </row>
    <row r="138" s="2" customFormat="1" ht="16.5" customHeight="1">
      <c r="A138" s="41"/>
      <c r="B138" s="42"/>
      <c r="C138" s="281" t="s">
        <v>468</v>
      </c>
      <c r="D138" s="281" t="s">
        <v>559</v>
      </c>
      <c r="E138" s="282" t="s">
        <v>2007</v>
      </c>
      <c r="F138" s="283" t="s">
        <v>2008</v>
      </c>
      <c r="G138" s="284" t="s">
        <v>1311</v>
      </c>
      <c r="H138" s="285">
        <v>12</v>
      </c>
      <c r="I138" s="286"/>
      <c r="J138" s="287">
        <f>ROUND(I138*H138,2)</f>
        <v>0</v>
      </c>
      <c r="K138" s="283" t="s">
        <v>19</v>
      </c>
      <c r="L138" s="288"/>
      <c r="M138" s="289" t="s">
        <v>19</v>
      </c>
      <c r="N138" s="290" t="s">
        <v>43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428</v>
      </c>
      <c r="AT138" s="226" t="s">
        <v>559</v>
      </c>
      <c r="AU138" s="226" t="s">
        <v>194</v>
      </c>
      <c r="AY138" s="20" t="s">
        <v>170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188</v>
      </c>
      <c r="BM138" s="226" t="s">
        <v>2009</v>
      </c>
    </row>
    <row r="139" s="2" customFormat="1" ht="16.5" customHeight="1">
      <c r="A139" s="41"/>
      <c r="B139" s="42"/>
      <c r="C139" s="281" t="s">
        <v>478</v>
      </c>
      <c r="D139" s="281" t="s">
        <v>559</v>
      </c>
      <c r="E139" s="282" t="s">
        <v>2010</v>
      </c>
      <c r="F139" s="283" t="s">
        <v>2011</v>
      </c>
      <c r="G139" s="284" t="s">
        <v>1311</v>
      </c>
      <c r="H139" s="285">
        <v>12</v>
      </c>
      <c r="I139" s="286"/>
      <c r="J139" s="287">
        <f>ROUND(I139*H139,2)</f>
        <v>0</v>
      </c>
      <c r="K139" s="283" t="s">
        <v>19</v>
      </c>
      <c r="L139" s="288"/>
      <c r="M139" s="289" t="s">
        <v>19</v>
      </c>
      <c r="N139" s="290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428</v>
      </c>
      <c r="AT139" s="226" t="s">
        <v>559</v>
      </c>
      <c r="AU139" s="226" t="s">
        <v>194</v>
      </c>
      <c r="AY139" s="20" t="s">
        <v>170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188</v>
      </c>
      <c r="BM139" s="226" t="s">
        <v>2012</v>
      </c>
    </row>
    <row r="140" s="12" customFormat="1" ht="20.88" customHeight="1">
      <c r="A140" s="12"/>
      <c r="B140" s="199"/>
      <c r="C140" s="200"/>
      <c r="D140" s="201" t="s">
        <v>71</v>
      </c>
      <c r="E140" s="213" t="s">
        <v>2013</v>
      </c>
      <c r="F140" s="213" t="s">
        <v>2014</v>
      </c>
      <c r="G140" s="200"/>
      <c r="H140" s="200"/>
      <c r="I140" s="203"/>
      <c r="J140" s="214">
        <f>BK140</f>
        <v>0</v>
      </c>
      <c r="K140" s="200"/>
      <c r="L140" s="205"/>
      <c r="M140" s="206"/>
      <c r="N140" s="207"/>
      <c r="O140" s="207"/>
      <c r="P140" s="208">
        <f>SUM(P141:P145)</f>
        <v>0</v>
      </c>
      <c r="Q140" s="207"/>
      <c r="R140" s="208">
        <f>SUM(R141:R145)</f>
        <v>0</v>
      </c>
      <c r="S140" s="207"/>
      <c r="T140" s="209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0" t="s">
        <v>79</v>
      </c>
      <c r="AT140" s="211" t="s">
        <v>71</v>
      </c>
      <c r="AU140" s="211" t="s">
        <v>81</v>
      </c>
      <c r="AY140" s="210" t="s">
        <v>170</v>
      </c>
      <c r="BK140" s="212">
        <f>SUM(BK141:BK145)</f>
        <v>0</v>
      </c>
    </row>
    <row r="141" s="2" customFormat="1" ht="16.5" customHeight="1">
      <c r="A141" s="41"/>
      <c r="B141" s="42"/>
      <c r="C141" s="281" t="s">
        <v>487</v>
      </c>
      <c r="D141" s="281" t="s">
        <v>559</v>
      </c>
      <c r="E141" s="282" t="s">
        <v>2015</v>
      </c>
      <c r="F141" s="283" t="s">
        <v>2016</v>
      </c>
      <c r="G141" s="284" t="s">
        <v>1970</v>
      </c>
      <c r="H141" s="285">
        <v>15</v>
      </c>
      <c r="I141" s="286"/>
      <c r="J141" s="287">
        <f>ROUND(I141*H141,2)</f>
        <v>0</v>
      </c>
      <c r="K141" s="283" t="s">
        <v>19</v>
      </c>
      <c r="L141" s="288"/>
      <c r="M141" s="289" t="s">
        <v>19</v>
      </c>
      <c r="N141" s="290" t="s">
        <v>43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428</v>
      </c>
      <c r="AT141" s="226" t="s">
        <v>559</v>
      </c>
      <c r="AU141" s="226" t="s">
        <v>194</v>
      </c>
      <c r="AY141" s="20" t="s">
        <v>170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188</v>
      </c>
      <c r="BM141" s="226" t="s">
        <v>2017</v>
      </c>
    </row>
    <row r="142" s="2" customFormat="1" ht="16.5" customHeight="1">
      <c r="A142" s="41"/>
      <c r="B142" s="42"/>
      <c r="C142" s="281" t="s">
        <v>492</v>
      </c>
      <c r="D142" s="281" t="s">
        <v>559</v>
      </c>
      <c r="E142" s="282" t="s">
        <v>2018</v>
      </c>
      <c r="F142" s="283" t="s">
        <v>2019</v>
      </c>
      <c r="G142" s="284" t="s">
        <v>1970</v>
      </c>
      <c r="H142" s="285">
        <v>25</v>
      </c>
      <c r="I142" s="286"/>
      <c r="J142" s="287">
        <f>ROUND(I142*H142,2)</f>
        <v>0</v>
      </c>
      <c r="K142" s="283" t="s">
        <v>19</v>
      </c>
      <c r="L142" s="288"/>
      <c r="M142" s="289" t="s">
        <v>19</v>
      </c>
      <c r="N142" s="290" t="s">
        <v>43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428</v>
      </c>
      <c r="AT142" s="226" t="s">
        <v>559</v>
      </c>
      <c r="AU142" s="226" t="s">
        <v>194</v>
      </c>
      <c r="AY142" s="20" t="s">
        <v>170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188</v>
      </c>
      <c r="BM142" s="226" t="s">
        <v>2020</v>
      </c>
    </row>
    <row r="143" s="2" customFormat="1" ht="16.5" customHeight="1">
      <c r="A143" s="41"/>
      <c r="B143" s="42"/>
      <c r="C143" s="281" t="s">
        <v>499</v>
      </c>
      <c r="D143" s="281" t="s">
        <v>559</v>
      </c>
      <c r="E143" s="282" t="s">
        <v>2021</v>
      </c>
      <c r="F143" s="283" t="s">
        <v>2022</v>
      </c>
      <c r="G143" s="284" t="s">
        <v>1970</v>
      </c>
      <c r="H143" s="285">
        <v>45</v>
      </c>
      <c r="I143" s="286"/>
      <c r="J143" s="287">
        <f>ROUND(I143*H143,2)</f>
        <v>0</v>
      </c>
      <c r="K143" s="283" t="s">
        <v>19</v>
      </c>
      <c r="L143" s="288"/>
      <c r="M143" s="289" t="s">
        <v>19</v>
      </c>
      <c r="N143" s="290" t="s">
        <v>43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428</v>
      </c>
      <c r="AT143" s="226" t="s">
        <v>559</v>
      </c>
      <c r="AU143" s="226" t="s">
        <v>194</v>
      </c>
      <c r="AY143" s="20" t="s">
        <v>170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188</v>
      </c>
      <c r="BM143" s="226" t="s">
        <v>2023</v>
      </c>
    </row>
    <row r="144" s="2" customFormat="1" ht="16.5" customHeight="1">
      <c r="A144" s="41"/>
      <c r="B144" s="42"/>
      <c r="C144" s="281" t="s">
        <v>518</v>
      </c>
      <c r="D144" s="281" t="s">
        <v>559</v>
      </c>
      <c r="E144" s="282" t="s">
        <v>2024</v>
      </c>
      <c r="F144" s="283" t="s">
        <v>2025</v>
      </c>
      <c r="G144" s="284" t="s">
        <v>1970</v>
      </c>
      <c r="H144" s="285">
        <v>28</v>
      </c>
      <c r="I144" s="286"/>
      <c r="J144" s="287">
        <f>ROUND(I144*H144,2)</f>
        <v>0</v>
      </c>
      <c r="K144" s="283" t="s">
        <v>19</v>
      </c>
      <c r="L144" s="288"/>
      <c r="M144" s="289" t="s">
        <v>19</v>
      </c>
      <c r="N144" s="290" t="s">
        <v>43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428</v>
      </c>
      <c r="AT144" s="226" t="s">
        <v>559</v>
      </c>
      <c r="AU144" s="226" t="s">
        <v>194</v>
      </c>
      <c r="AY144" s="20" t="s">
        <v>170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188</v>
      </c>
      <c r="BM144" s="226" t="s">
        <v>2026</v>
      </c>
    </row>
    <row r="145" s="2" customFormat="1" ht="16.5" customHeight="1">
      <c r="A145" s="41"/>
      <c r="B145" s="42"/>
      <c r="C145" s="281" t="s">
        <v>829</v>
      </c>
      <c r="D145" s="281" t="s">
        <v>559</v>
      </c>
      <c r="E145" s="282" t="s">
        <v>2027</v>
      </c>
      <c r="F145" s="283" t="s">
        <v>2025</v>
      </c>
      <c r="G145" s="284" t="s">
        <v>1970</v>
      </c>
      <c r="H145" s="285">
        <v>22</v>
      </c>
      <c r="I145" s="286"/>
      <c r="J145" s="287">
        <f>ROUND(I145*H145,2)</f>
        <v>0</v>
      </c>
      <c r="K145" s="283" t="s">
        <v>19</v>
      </c>
      <c r="L145" s="288"/>
      <c r="M145" s="289" t="s">
        <v>19</v>
      </c>
      <c r="N145" s="290" t="s">
        <v>43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428</v>
      </c>
      <c r="AT145" s="226" t="s">
        <v>559</v>
      </c>
      <c r="AU145" s="226" t="s">
        <v>194</v>
      </c>
      <c r="AY145" s="20" t="s">
        <v>170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188</v>
      </c>
      <c r="BM145" s="226" t="s">
        <v>2028</v>
      </c>
    </row>
    <row r="146" s="12" customFormat="1" ht="20.88" customHeight="1">
      <c r="A146" s="12"/>
      <c r="B146" s="199"/>
      <c r="C146" s="200"/>
      <c r="D146" s="201" t="s">
        <v>71</v>
      </c>
      <c r="E146" s="213" t="s">
        <v>2029</v>
      </c>
      <c r="F146" s="213" t="s">
        <v>2030</v>
      </c>
      <c r="G146" s="200"/>
      <c r="H146" s="200"/>
      <c r="I146" s="203"/>
      <c r="J146" s="214">
        <f>BK146</f>
        <v>0</v>
      </c>
      <c r="K146" s="200"/>
      <c r="L146" s="205"/>
      <c r="M146" s="206"/>
      <c r="N146" s="207"/>
      <c r="O146" s="207"/>
      <c r="P146" s="208">
        <f>SUM(P147:P152)</f>
        <v>0</v>
      </c>
      <c r="Q146" s="207"/>
      <c r="R146" s="208">
        <f>SUM(R147:R152)</f>
        <v>0</v>
      </c>
      <c r="S146" s="207"/>
      <c r="T146" s="209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79</v>
      </c>
      <c r="AT146" s="211" t="s">
        <v>71</v>
      </c>
      <c r="AU146" s="211" t="s">
        <v>81</v>
      </c>
      <c r="AY146" s="210" t="s">
        <v>170</v>
      </c>
      <c r="BK146" s="212">
        <f>SUM(BK147:BK152)</f>
        <v>0</v>
      </c>
    </row>
    <row r="147" s="2" customFormat="1" ht="16.5" customHeight="1">
      <c r="A147" s="41"/>
      <c r="B147" s="42"/>
      <c r="C147" s="215" t="s">
        <v>840</v>
      </c>
      <c r="D147" s="215" t="s">
        <v>172</v>
      </c>
      <c r="E147" s="216" t="s">
        <v>2031</v>
      </c>
      <c r="F147" s="217" t="s">
        <v>2032</v>
      </c>
      <c r="G147" s="218" t="s">
        <v>1550</v>
      </c>
      <c r="H147" s="219">
        <v>24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43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188</v>
      </c>
      <c r="AT147" s="226" t="s">
        <v>172</v>
      </c>
      <c r="AU147" s="226" t="s">
        <v>194</v>
      </c>
      <c r="AY147" s="20" t="s">
        <v>170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188</v>
      </c>
      <c r="BM147" s="226" t="s">
        <v>2033</v>
      </c>
    </row>
    <row r="148" s="2" customFormat="1" ht="16.5" customHeight="1">
      <c r="A148" s="41"/>
      <c r="B148" s="42"/>
      <c r="C148" s="215" t="s">
        <v>848</v>
      </c>
      <c r="D148" s="215" t="s">
        <v>172</v>
      </c>
      <c r="E148" s="216" t="s">
        <v>2034</v>
      </c>
      <c r="F148" s="217" t="s">
        <v>2035</v>
      </c>
      <c r="G148" s="218" t="s">
        <v>1311</v>
      </c>
      <c r="H148" s="219">
        <v>1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43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188</v>
      </c>
      <c r="AT148" s="226" t="s">
        <v>172</v>
      </c>
      <c r="AU148" s="226" t="s">
        <v>194</v>
      </c>
      <c r="AY148" s="20" t="s">
        <v>170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188</v>
      </c>
      <c r="BM148" s="226" t="s">
        <v>2036</v>
      </c>
    </row>
    <row r="149" s="2" customFormat="1" ht="16.5" customHeight="1">
      <c r="A149" s="41"/>
      <c r="B149" s="42"/>
      <c r="C149" s="215" t="s">
        <v>853</v>
      </c>
      <c r="D149" s="215" t="s">
        <v>172</v>
      </c>
      <c r="E149" s="216" t="s">
        <v>2037</v>
      </c>
      <c r="F149" s="217" t="s">
        <v>2038</v>
      </c>
      <c r="G149" s="218" t="s">
        <v>1311</v>
      </c>
      <c r="H149" s="219">
        <v>1.7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43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188</v>
      </c>
      <c r="AT149" s="226" t="s">
        <v>172</v>
      </c>
      <c r="AU149" s="226" t="s">
        <v>194</v>
      </c>
      <c r="AY149" s="20" t="s">
        <v>170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188</v>
      </c>
      <c r="BM149" s="226" t="s">
        <v>2039</v>
      </c>
    </row>
    <row r="150" s="2" customFormat="1" ht="16.5" customHeight="1">
      <c r="A150" s="41"/>
      <c r="B150" s="42"/>
      <c r="C150" s="281" t="s">
        <v>858</v>
      </c>
      <c r="D150" s="281" t="s">
        <v>559</v>
      </c>
      <c r="E150" s="282" t="s">
        <v>2040</v>
      </c>
      <c r="F150" s="283" t="s">
        <v>2041</v>
      </c>
      <c r="G150" s="284" t="s">
        <v>910</v>
      </c>
      <c r="H150" s="285">
        <v>120</v>
      </c>
      <c r="I150" s="286"/>
      <c r="J150" s="287">
        <f>ROUND(I150*H150,2)</f>
        <v>0</v>
      </c>
      <c r="K150" s="283" t="s">
        <v>19</v>
      </c>
      <c r="L150" s="288"/>
      <c r="M150" s="289" t="s">
        <v>19</v>
      </c>
      <c r="N150" s="290" t="s">
        <v>43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428</v>
      </c>
      <c r="AT150" s="226" t="s">
        <v>559</v>
      </c>
      <c r="AU150" s="226" t="s">
        <v>194</v>
      </c>
      <c r="AY150" s="20" t="s">
        <v>170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188</v>
      </c>
      <c r="BM150" s="226" t="s">
        <v>2042</v>
      </c>
    </row>
    <row r="151" s="2" customFormat="1" ht="16.5" customHeight="1">
      <c r="A151" s="41"/>
      <c r="B151" s="42"/>
      <c r="C151" s="281" t="s">
        <v>865</v>
      </c>
      <c r="D151" s="281" t="s">
        <v>559</v>
      </c>
      <c r="E151" s="282" t="s">
        <v>2043</v>
      </c>
      <c r="F151" s="283" t="s">
        <v>2044</v>
      </c>
      <c r="G151" s="284" t="s">
        <v>288</v>
      </c>
      <c r="H151" s="285">
        <v>174</v>
      </c>
      <c r="I151" s="286"/>
      <c r="J151" s="287">
        <f>ROUND(I151*H151,2)</f>
        <v>0</v>
      </c>
      <c r="K151" s="283" t="s">
        <v>19</v>
      </c>
      <c r="L151" s="288"/>
      <c r="M151" s="289" t="s">
        <v>19</v>
      </c>
      <c r="N151" s="290" t="s">
        <v>43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428</v>
      </c>
      <c r="AT151" s="226" t="s">
        <v>559</v>
      </c>
      <c r="AU151" s="226" t="s">
        <v>194</v>
      </c>
      <c r="AY151" s="20" t="s">
        <v>170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188</v>
      </c>
      <c r="BM151" s="226" t="s">
        <v>2045</v>
      </c>
    </row>
    <row r="152" s="2" customFormat="1" ht="16.5" customHeight="1">
      <c r="A152" s="41"/>
      <c r="B152" s="42"/>
      <c r="C152" s="281" t="s">
        <v>870</v>
      </c>
      <c r="D152" s="281" t="s">
        <v>559</v>
      </c>
      <c r="E152" s="282" t="s">
        <v>2046</v>
      </c>
      <c r="F152" s="283" t="s">
        <v>2047</v>
      </c>
      <c r="G152" s="284" t="s">
        <v>288</v>
      </c>
      <c r="H152" s="285">
        <v>17</v>
      </c>
      <c r="I152" s="286"/>
      <c r="J152" s="287">
        <f>ROUND(I152*H152,2)</f>
        <v>0</v>
      </c>
      <c r="K152" s="283" t="s">
        <v>19</v>
      </c>
      <c r="L152" s="288"/>
      <c r="M152" s="289" t="s">
        <v>19</v>
      </c>
      <c r="N152" s="290" t="s">
        <v>43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428</v>
      </c>
      <c r="AT152" s="226" t="s">
        <v>559</v>
      </c>
      <c r="AU152" s="226" t="s">
        <v>194</v>
      </c>
      <c r="AY152" s="20" t="s">
        <v>170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188</v>
      </c>
      <c r="BM152" s="226" t="s">
        <v>2048</v>
      </c>
    </row>
    <row r="153" s="12" customFormat="1" ht="25.92" customHeight="1">
      <c r="A153" s="12"/>
      <c r="B153" s="199"/>
      <c r="C153" s="200"/>
      <c r="D153" s="201" t="s">
        <v>71</v>
      </c>
      <c r="E153" s="202" t="s">
        <v>1545</v>
      </c>
      <c r="F153" s="202" t="s">
        <v>1546</v>
      </c>
      <c r="G153" s="200"/>
      <c r="H153" s="200"/>
      <c r="I153" s="203"/>
      <c r="J153" s="204">
        <f>BK153</f>
        <v>0</v>
      </c>
      <c r="K153" s="200"/>
      <c r="L153" s="205"/>
      <c r="M153" s="206"/>
      <c r="N153" s="207"/>
      <c r="O153" s="207"/>
      <c r="P153" s="208">
        <f>SUM(P154:P157)</f>
        <v>0</v>
      </c>
      <c r="Q153" s="207"/>
      <c r="R153" s="208">
        <f>SUM(R154:R157)</f>
        <v>0</v>
      </c>
      <c r="S153" s="207"/>
      <c r="T153" s="209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0" t="s">
        <v>177</v>
      </c>
      <c r="AT153" s="211" t="s">
        <v>71</v>
      </c>
      <c r="AU153" s="211" t="s">
        <v>72</v>
      </c>
      <c r="AY153" s="210" t="s">
        <v>170</v>
      </c>
      <c r="BK153" s="212">
        <f>SUM(BK154:BK157)</f>
        <v>0</v>
      </c>
    </row>
    <row r="154" s="2" customFormat="1" ht="16.5" customHeight="1">
      <c r="A154" s="41"/>
      <c r="B154" s="42"/>
      <c r="C154" s="215" t="s">
        <v>875</v>
      </c>
      <c r="D154" s="215" t="s">
        <v>172</v>
      </c>
      <c r="E154" s="216" t="s">
        <v>2049</v>
      </c>
      <c r="F154" s="217" t="s">
        <v>2050</v>
      </c>
      <c r="G154" s="218" t="s">
        <v>1550</v>
      </c>
      <c r="H154" s="219">
        <v>200</v>
      </c>
      <c r="I154" s="220"/>
      <c r="J154" s="221">
        <f>ROUND(I154*H154,2)</f>
        <v>0</v>
      </c>
      <c r="K154" s="217" t="s">
        <v>176</v>
      </c>
      <c r="L154" s="47"/>
      <c r="M154" s="222" t="s">
        <v>19</v>
      </c>
      <c r="N154" s="223" t="s">
        <v>43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1551</v>
      </c>
      <c r="AT154" s="226" t="s">
        <v>172</v>
      </c>
      <c r="AU154" s="226" t="s">
        <v>79</v>
      </c>
      <c r="AY154" s="20" t="s">
        <v>170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1551</v>
      </c>
      <c r="BM154" s="226" t="s">
        <v>2051</v>
      </c>
    </row>
    <row r="155" s="2" customFormat="1">
      <c r="A155" s="41"/>
      <c r="B155" s="42"/>
      <c r="C155" s="43"/>
      <c r="D155" s="228" t="s">
        <v>179</v>
      </c>
      <c r="E155" s="43"/>
      <c r="F155" s="229" t="s">
        <v>2052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179</v>
      </c>
      <c r="AU155" s="20" t="s">
        <v>79</v>
      </c>
    </row>
    <row r="156" s="2" customFormat="1" ht="16.5" customHeight="1">
      <c r="A156" s="41"/>
      <c r="B156" s="42"/>
      <c r="C156" s="215" t="s">
        <v>883</v>
      </c>
      <c r="D156" s="215" t="s">
        <v>172</v>
      </c>
      <c r="E156" s="216" t="s">
        <v>2053</v>
      </c>
      <c r="F156" s="217" t="s">
        <v>2054</v>
      </c>
      <c r="G156" s="218" t="s">
        <v>1550</v>
      </c>
      <c r="H156" s="219">
        <v>240</v>
      </c>
      <c r="I156" s="220"/>
      <c r="J156" s="221">
        <f>ROUND(I156*H156,2)</f>
        <v>0</v>
      </c>
      <c r="K156" s="217" t="s">
        <v>176</v>
      </c>
      <c r="L156" s="47"/>
      <c r="M156" s="222" t="s">
        <v>19</v>
      </c>
      <c r="N156" s="223" t="s">
        <v>43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1551</v>
      </c>
      <c r="AT156" s="226" t="s">
        <v>172</v>
      </c>
      <c r="AU156" s="226" t="s">
        <v>79</v>
      </c>
      <c r="AY156" s="20" t="s">
        <v>170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79</v>
      </c>
      <c r="BK156" s="227">
        <f>ROUND(I156*H156,2)</f>
        <v>0</v>
      </c>
      <c r="BL156" s="20" t="s">
        <v>1551</v>
      </c>
      <c r="BM156" s="226" t="s">
        <v>2055</v>
      </c>
    </row>
    <row r="157" s="2" customFormat="1">
      <c r="A157" s="41"/>
      <c r="B157" s="42"/>
      <c r="C157" s="43"/>
      <c r="D157" s="228" t="s">
        <v>179</v>
      </c>
      <c r="E157" s="43"/>
      <c r="F157" s="229" t="s">
        <v>2056</v>
      </c>
      <c r="G157" s="43"/>
      <c r="H157" s="43"/>
      <c r="I157" s="230"/>
      <c r="J157" s="43"/>
      <c r="K157" s="43"/>
      <c r="L157" s="47"/>
      <c r="M157" s="291"/>
      <c r="N157" s="292"/>
      <c r="O157" s="293"/>
      <c r="P157" s="293"/>
      <c r="Q157" s="293"/>
      <c r="R157" s="293"/>
      <c r="S157" s="293"/>
      <c r="T157" s="294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179</v>
      </c>
      <c r="AU157" s="20" t="s">
        <v>79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qJuoCwMmExiT2vfNVjPO2uTJi88bgeCvW8U+IBujPHXIhn9aJrlDzu2yco+g57s2CKWdHCkswpK4zh+KJxS7HA==" hashValue="K8gNp1vfQ9Xr6u/wACliDn0AHzRKjbKOBLpsuRmxiGN6pRcp2NUGReLa6p1bpKZJsF+V9MHPBmvHhN5Cb3Sr2A==" algorithmName="SHA-512" password="CC35"/>
  <autoFilter ref="C93:K1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55" r:id="rId1" display="https://podminky.urs.cz/item/CS_URS_2024_01/HZS2221"/>
    <hyperlink ref="F157" r:id="rId2" display="https://podminky.urs.cz/item/CS_URS_2024_01/HZS22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126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RECEPCE, SPOLEČENSKÝ SÁL A DENNÍ MÍSTNOST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127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2057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5. 12. 2024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5" t="s">
        <v>28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5" t="s">
        <v>28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34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35</v>
      </c>
      <c r="F24" s="41"/>
      <c r="G24" s="41"/>
      <c r="H24" s="41"/>
      <c r="I24" s="145" t="s">
        <v>28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36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0"/>
      <c r="B27" s="151"/>
      <c r="C27" s="150"/>
      <c r="D27" s="150"/>
      <c r="E27" s="152" t="s">
        <v>131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38</v>
      </c>
      <c r="E30" s="41"/>
      <c r="F30" s="41"/>
      <c r="G30" s="41"/>
      <c r="H30" s="41"/>
      <c r="I30" s="41"/>
      <c r="J30" s="156">
        <f>ROUND(J85,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40</v>
      </c>
      <c r="G32" s="41"/>
      <c r="H32" s="41"/>
      <c r="I32" s="157" t="s">
        <v>39</v>
      </c>
      <c r="J32" s="157" t="s">
        <v>41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42</v>
      </c>
      <c r="E33" s="145" t="s">
        <v>43</v>
      </c>
      <c r="F33" s="159">
        <f>ROUND((SUM(BE85:BE107)),  2)</f>
        <v>0</v>
      </c>
      <c r="G33" s="41"/>
      <c r="H33" s="41"/>
      <c r="I33" s="160">
        <v>0.20999999999999999</v>
      </c>
      <c r="J33" s="159">
        <f>ROUND(((SUM(BE85:BE107))*I33),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44</v>
      </c>
      <c r="F34" s="159">
        <f>ROUND((SUM(BF85:BF107)),  2)</f>
        <v>0</v>
      </c>
      <c r="G34" s="41"/>
      <c r="H34" s="41"/>
      <c r="I34" s="160">
        <v>0.12</v>
      </c>
      <c r="J34" s="159">
        <f>ROUND(((SUM(BF85:BF107))*I34),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45</v>
      </c>
      <c r="F35" s="159">
        <f>ROUND((SUM(BG85:BG107)),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46</v>
      </c>
      <c r="F36" s="159">
        <f>ROUND((SUM(BH85:BH107)),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47</v>
      </c>
      <c r="F37" s="159">
        <f>ROUND((SUM(BI85:BI107)),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132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RECEPCE, SPOLEČENSKÝ SÁL A DENNÍ MÍSTNOST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127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2024-058-05 - VRN- vedlejší rozpočtové náklady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Oblastní muzeum Praha - východ</v>
      </c>
      <c r="G52" s="43"/>
      <c r="H52" s="43"/>
      <c r="I52" s="35" t="s">
        <v>23</v>
      </c>
      <c r="J52" s="75" t="str">
        <f>IF(J12="","",J12)</f>
        <v>5. 12. 2024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Oblastní muzeum,Masarykovo náměstí 97,Brandýs n.L.</v>
      </c>
      <c r="G54" s="43"/>
      <c r="H54" s="43"/>
      <c r="I54" s="35" t="s">
        <v>31</v>
      </c>
      <c r="J54" s="39" t="str">
        <f>E21</f>
        <v>ing. arch. Jiří Sedláček, Kladská 25, Praha 2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Ing. Dana Mlejnková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133</v>
      </c>
      <c r="D57" s="174"/>
      <c r="E57" s="174"/>
      <c r="F57" s="174"/>
      <c r="G57" s="174"/>
      <c r="H57" s="174"/>
      <c r="I57" s="174"/>
      <c r="J57" s="175" t="s">
        <v>134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135</v>
      </c>
    </row>
    <row r="60" s="9" customFormat="1" ht="24.96" customHeight="1">
      <c r="A60" s="9"/>
      <c r="B60" s="177"/>
      <c r="C60" s="178"/>
      <c r="D60" s="179" t="s">
        <v>2058</v>
      </c>
      <c r="E60" s="180"/>
      <c r="F60" s="180"/>
      <c r="G60" s="180"/>
      <c r="H60" s="180"/>
      <c r="I60" s="180"/>
      <c r="J60" s="181">
        <f>J86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2059</v>
      </c>
      <c r="E61" s="185"/>
      <c r="F61" s="185"/>
      <c r="G61" s="185"/>
      <c r="H61" s="185"/>
      <c r="I61" s="185"/>
      <c r="J61" s="186">
        <f>J87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2060</v>
      </c>
      <c r="E62" s="185"/>
      <c r="F62" s="185"/>
      <c r="G62" s="185"/>
      <c r="H62" s="185"/>
      <c r="I62" s="185"/>
      <c r="J62" s="186">
        <f>J90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2061</v>
      </c>
      <c r="E63" s="185"/>
      <c r="F63" s="185"/>
      <c r="G63" s="185"/>
      <c r="H63" s="185"/>
      <c r="I63" s="185"/>
      <c r="J63" s="186">
        <f>J95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2062</v>
      </c>
      <c r="E64" s="185"/>
      <c r="F64" s="185"/>
      <c r="G64" s="185"/>
      <c r="H64" s="185"/>
      <c r="I64" s="185"/>
      <c r="J64" s="186">
        <f>J102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2063</v>
      </c>
      <c r="E65" s="185"/>
      <c r="F65" s="185"/>
      <c r="G65" s="185"/>
      <c r="H65" s="185"/>
      <c r="I65" s="185"/>
      <c r="J65" s="186">
        <f>J105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155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2" t="str">
        <f>E7</f>
        <v>RECEPCE, SPOLEČENSKÝ SÁL A DENNÍ MÍSTNOST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127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2024-058-05 - VRN- vedlejší rozpočtové náklady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>Oblastní muzeum Praha - východ</v>
      </c>
      <c r="G79" s="43"/>
      <c r="H79" s="43"/>
      <c r="I79" s="35" t="s">
        <v>23</v>
      </c>
      <c r="J79" s="75" t="str">
        <f>IF(J12="","",J12)</f>
        <v>5. 12. 2024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40.05" customHeight="1">
      <c r="A81" s="41"/>
      <c r="B81" s="42"/>
      <c r="C81" s="35" t="s">
        <v>25</v>
      </c>
      <c r="D81" s="43"/>
      <c r="E81" s="43"/>
      <c r="F81" s="30" t="str">
        <f>E15</f>
        <v>Oblastní muzeum,Masarykovo náměstí 97,Brandýs n.L.</v>
      </c>
      <c r="G81" s="43"/>
      <c r="H81" s="43"/>
      <c r="I81" s="35" t="s">
        <v>31</v>
      </c>
      <c r="J81" s="39" t="str">
        <f>E21</f>
        <v>ing. arch. Jiří Sedláček, Kladská 25, Praha 2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34</v>
      </c>
      <c r="J82" s="39" t="str">
        <f>E24</f>
        <v>Ing. Dana Mlejnková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8"/>
      <c r="B84" s="189"/>
      <c r="C84" s="190" t="s">
        <v>156</v>
      </c>
      <c r="D84" s="191" t="s">
        <v>57</v>
      </c>
      <c r="E84" s="191" t="s">
        <v>53</v>
      </c>
      <c r="F84" s="191" t="s">
        <v>54</v>
      </c>
      <c r="G84" s="191" t="s">
        <v>157</v>
      </c>
      <c r="H84" s="191" t="s">
        <v>158</v>
      </c>
      <c r="I84" s="191" t="s">
        <v>159</v>
      </c>
      <c r="J84" s="191" t="s">
        <v>134</v>
      </c>
      <c r="K84" s="192" t="s">
        <v>160</v>
      </c>
      <c r="L84" s="193"/>
      <c r="M84" s="95" t="s">
        <v>19</v>
      </c>
      <c r="N84" s="96" t="s">
        <v>42</v>
      </c>
      <c r="O84" s="96" t="s">
        <v>161</v>
      </c>
      <c r="P84" s="96" t="s">
        <v>162</v>
      </c>
      <c r="Q84" s="96" t="s">
        <v>163</v>
      </c>
      <c r="R84" s="96" t="s">
        <v>164</v>
      </c>
      <c r="S84" s="96" t="s">
        <v>165</v>
      </c>
      <c r="T84" s="97" t="s">
        <v>166</v>
      </c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</row>
    <row r="85" s="2" customFormat="1" ht="22.8" customHeight="1">
      <c r="A85" s="41"/>
      <c r="B85" s="42"/>
      <c r="C85" s="102" t="s">
        <v>167</v>
      </c>
      <c r="D85" s="43"/>
      <c r="E85" s="43"/>
      <c r="F85" s="43"/>
      <c r="G85" s="43"/>
      <c r="H85" s="43"/>
      <c r="I85" s="43"/>
      <c r="J85" s="194">
        <f>BK85</f>
        <v>0</v>
      </c>
      <c r="K85" s="43"/>
      <c r="L85" s="47"/>
      <c r="M85" s="98"/>
      <c r="N85" s="195"/>
      <c r="O85" s="99"/>
      <c r="P85" s="196">
        <f>P86</f>
        <v>0</v>
      </c>
      <c r="Q85" s="99"/>
      <c r="R85" s="196">
        <f>R86</f>
        <v>0</v>
      </c>
      <c r="S85" s="99"/>
      <c r="T85" s="197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71</v>
      </c>
      <c r="AU85" s="20" t="s">
        <v>135</v>
      </c>
      <c r="BK85" s="198">
        <f>BK86</f>
        <v>0</v>
      </c>
    </row>
    <row r="86" s="12" customFormat="1" ht="25.92" customHeight="1">
      <c r="A86" s="12"/>
      <c r="B86" s="199"/>
      <c r="C86" s="200"/>
      <c r="D86" s="201" t="s">
        <v>71</v>
      </c>
      <c r="E86" s="202" t="s">
        <v>2064</v>
      </c>
      <c r="F86" s="202" t="s">
        <v>2065</v>
      </c>
      <c r="G86" s="200"/>
      <c r="H86" s="200"/>
      <c r="I86" s="203"/>
      <c r="J86" s="204">
        <f>BK86</f>
        <v>0</v>
      </c>
      <c r="K86" s="200"/>
      <c r="L86" s="205"/>
      <c r="M86" s="206"/>
      <c r="N86" s="207"/>
      <c r="O86" s="207"/>
      <c r="P86" s="208">
        <f>P87+P90+P95+P102+P105</f>
        <v>0</v>
      </c>
      <c r="Q86" s="207"/>
      <c r="R86" s="208">
        <f>R87+R90+R95+R102+R105</f>
        <v>0</v>
      </c>
      <c r="S86" s="207"/>
      <c r="T86" s="209">
        <f>T87+T90+T95+T102+T105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204</v>
      </c>
      <c r="AT86" s="211" t="s">
        <v>71</v>
      </c>
      <c r="AU86" s="211" t="s">
        <v>72</v>
      </c>
      <c r="AY86" s="210" t="s">
        <v>170</v>
      </c>
      <c r="BK86" s="212">
        <f>BK87+BK90+BK95+BK102+BK105</f>
        <v>0</v>
      </c>
    </row>
    <row r="87" s="12" customFormat="1" ht="22.8" customHeight="1">
      <c r="A87" s="12"/>
      <c r="B87" s="199"/>
      <c r="C87" s="200"/>
      <c r="D87" s="201" t="s">
        <v>71</v>
      </c>
      <c r="E87" s="213" t="s">
        <v>2066</v>
      </c>
      <c r="F87" s="213" t="s">
        <v>2067</v>
      </c>
      <c r="G87" s="200"/>
      <c r="H87" s="200"/>
      <c r="I87" s="203"/>
      <c r="J87" s="214">
        <f>BK87</f>
        <v>0</v>
      </c>
      <c r="K87" s="200"/>
      <c r="L87" s="205"/>
      <c r="M87" s="206"/>
      <c r="N87" s="207"/>
      <c r="O87" s="207"/>
      <c r="P87" s="208">
        <f>SUM(P88:P89)</f>
        <v>0</v>
      </c>
      <c r="Q87" s="207"/>
      <c r="R87" s="208">
        <f>SUM(R88:R89)</f>
        <v>0</v>
      </c>
      <c r="S87" s="207"/>
      <c r="T87" s="209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204</v>
      </c>
      <c r="AT87" s="211" t="s">
        <v>71</v>
      </c>
      <c r="AU87" s="211" t="s">
        <v>79</v>
      </c>
      <c r="AY87" s="210" t="s">
        <v>170</v>
      </c>
      <c r="BK87" s="212">
        <f>SUM(BK88:BK89)</f>
        <v>0</v>
      </c>
    </row>
    <row r="88" s="2" customFormat="1" ht="16.5" customHeight="1">
      <c r="A88" s="41"/>
      <c r="B88" s="42"/>
      <c r="C88" s="215" t="s">
        <v>79</v>
      </c>
      <c r="D88" s="215" t="s">
        <v>172</v>
      </c>
      <c r="E88" s="216" t="s">
        <v>2068</v>
      </c>
      <c r="F88" s="217" t="s">
        <v>2069</v>
      </c>
      <c r="G88" s="218" t="s">
        <v>1311</v>
      </c>
      <c r="H88" s="219">
        <v>1</v>
      </c>
      <c r="I88" s="220"/>
      <c r="J88" s="221">
        <f>ROUND(I88*H88,2)</f>
        <v>0</v>
      </c>
      <c r="K88" s="217" t="s">
        <v>176</v>
      </c>
      <c r="L88" s="47"/>
      <c r="M88" s="222" t="s">
        <v>19</v>
      </c>
      <c r="N88" s="223" t="s">
        <v>43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2070</v>
      </c>
      <c r="AT88" s="226" t="s">
        <v>172</v>
      </c>
      <c r="AU88" s="226" t="s">
        <v>81</v>
      </c>
      <c r="AY88" s="20" t="s">
        <v>170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79</v>
      </c>
      <c r="BK88" s="227">
        <f>ROUND(I88*H88,2)</f>
        <v>0</v>
      </c>
      <c r="BL88" s="20" t="s">
        <v>2070</v>
      </c>
      <c r="BM88" s="226" t="s">
        <v>2071</v>
      </c>
    </row>
    <row r="89" s="2" customFormat="1">
      <c r="A89" s="41"/>
      <c r="B89" s="42"/>
      <c r="C89" s="43"/>
      <c r="D89" s="228" t="s">
        <v>179</v>
      </c>
      <c r="E89" s="43"/>
      <c r="F89" s="229" t="s">
        <v>2072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179</v>
      </c>
      <c r="AU89" s="20" t="s">
        <v>81</v>
      </c>
    </row>
    <row r="90" s="12" customFormat="1" ht="22.8" customHeight="1">
      <c r="A90" s="12"/>
      <c r="B90" s="199"/>
      <c r="C90" s="200"/>
      <c r="D90" s="201" t="s">
        <v>71</v>
      </c>
      <c r="E90" s="213" t="s">
        <v>2073</v>
      </c>
      <c r="F90" s="213" t="s">
        <v>2074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SUM(P91:P94)</f>
        <v>0</v>
      </c>
      <c r="Q90" s="207"/>
      <c r="R90" s="208">
        <f>SUM(R91:R94)</f>
        <v>0</v>
      </c>
      <c r="S90" s="207"/>
      <c r="T90" s="209">
        <f>SUM(T91:T94)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204</v>
      </c>
      <c r="AT90" s="211" t="s">
        <v>71</v>
      </c>
      <c r="AU90" s="211" t="s">
        <v>79</v>
      </c>
      <c r="AY90" s="210" t="s">
        <v>170</v>
      </c>
      <c r="BK90" s="212">
        <f>SUM(BK91:BK94)</f>
        <v>0</v>
      </c>
    </row>
    <row r="91" s="2" customFormat="1" ht="16.5" customHeight="1">
      <c r="A91" s="41"/>
      <c r="B91" s="42"/>
      <c r="C91" s="215" t="s">
        <v>81</v>
      </c>
      <c r="D91" s="215" t="s">
        <v>172</v>
      </c>
      <c r="E91" s="216" t="s">
        <v>2075</v>
      </c>
      <c r="F91" s="217" t="s">
        <v>2074</v>
      </c>
      <c r="G91" s="218" t="s">
        <v>1542</v>
      </c>
      <c r="H91" s="295"/>
      <c r="I91" s="220"/>
      <c r="J91" s="221">
        <f>ROUND(I91*H91,2)</f>
        <v>0</v>
      </c>
      <c r="K91" s="217" t="s">
        <v>176</v>
      </c>
      <c r="L91" s="47"/>
      <c r="M91" s="222" t="s">
        <v>19</v>
      </c>
      <c r="N91" s="223" t="s">
        <v>43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2070</v>
      </c>
      <c r="AT91" s="226" t="s">
        <v>172</v>
      </c>
      <c r="AU91" s="226" t="s">
        <v>81</v>
      </c>
      <c r="AY91" s="20" t="s">
        <v>170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79</v>
      </c>
      <c r="BK91" s="227">
        <f>ROUND(I91*H91,2)</f>
        <v>0</v>
      </c>
      <c r="BL91" s="20" t="s">
        <v>2070</v>
      </c>
      <c r="BM91" s="226" t="s">
        <v>2076</v>
      </c>
    </row>
    <row r="92" s="2" customFormat="1">
      <c r="A92" s="41"/>
      <c r="B92" s="42"/>
      <c r="C92" s="43"/>
      <c r="D92" s="228" t="s">
        <v>179</v>
      </c>
      <c r="E92" s="43"/>
      <c r="F92" s="229" t="s">
        <v>2077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179</v>
      </c>
      <c r="AU92" s="20" t="s">
        <v>81</v>
      </c>
    </row>
    <row r="93" s="2" customFormat="1" ht="16.5" customHeight="1">
      <c r="A93" s="41"/>
      <c r="B93" s="42"/>
      <c r="C93" s="215" t="s">
        <v>194</v>
      </c>
      <c r="D93" s="215" t="s">
        <v>172</v>
      </c>
      <c r="E93" s="216" t="s">
        <v>2078</v>
      </c>
      <c r="F93" s="217" t="s">
        <v>2079</v>
      </c>
      <c r="G93" s="218" t="s">
        <v>1311</v>
      </c>
      <c r="H93" s="219">
        <v>1</v>
      </c>
      <c r="I93" s="220"/>
      <c r="J93" s="221">
        <f>ROUND(I93*H93,2)</f>
        <v>0</v>
      </c>
      <c r="K93" s="217" t="s">
        <v>176</v>
      </c>
      <c r="L93" s="47"/>
      <c r="M93" s="222" t="s">
        <v>19</v>
      </c>
      <c r="N93" s="223" t="s">
        <v>43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2070</v>
      </c>
      <c r="AT93" s="226" t="s">
        <v>172</v>
      </c>
      <c r="AU93" s="226" t="s">
        <v>81</v>
      </c>
      <c r="AY93" s="20" t="s">
        <v>170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2070</v>
      </c>
      <c r="BM93" s="226" t="s">
        <v>2080</v>
      </c>
    </row>
    <row r="94" s="2" customFormat="1">
      <c r="A94" s="41"/>
      <c r="B94" s="42"/>
      <c r="C94" s="43"/>
      <c r="D94" s="228" t="s">
        <v>179</v>
      </c>
      <c r="E94" s="43"/>
      <c r="F94" s="229" t="s">
        <v>2081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179</v>
      </c>
      <c r="AU94" s="20" t="s">
        <v>81</v>
      </c>
    </row>
    <row r="95" s="12" customFormat="1" ht="22.8" customHeight="1">
      <c r="A95" s="12"/>
      <c r="B95" s="199"/>
      <c r="C95" s="200"/>
      <c r="D95" s="201" t="s">
        <v>71</v>
      </c>
      <c r="E95" s="213" t="s">
        <v>2082</v>
      </c>
      <c r="F95" s="213" t="s">
        <v>2083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SUM(P96:P101)</f>
        <v>0</v>
      </c>
      <c r="Q95" s="207"/>
      <c r="R95" s="208">
        <f>SUM(R96:R101)</f>
        <v>0</v>
      </c>
      <c r="S95" s="207"/>
      <c r="T95" s="209">
        <f>SUM(T96:T101)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204</v>
      </c>
      <c r="AT95" s="211" t="s">
        <v>71</v>
      </c>
      <c r="AU95" s="211" t="s">
        <v>79</v>
      </c>
      <c r="AY95" s="210" t="s">
        <v>170</v>
      </c>
      <c r="BK95" s="212">
        <f>SUM(BK96:BK101)</f>
        <v>0</v>
      </c>
    </row>
    <row r="96" s="2" customFormat="1" ht="16.5" customHeight="1">
      <c r="A96" s="41"/>
      <c r="B96" s="42"/>
      <c r="C96" s="215" t="s">
        <v>177</v>
      </c>
      <c r="D96" s="215" t="s">
        <v>172</v>
      </c>
      <c r="E96" s="216" t="s">
        <v>2084</v>
      </c>
      <c r="F96" s="217" t="s">
        <v>2085</v>
      </c>
      <c r="G96" s="218" t="s">
        <v>1550</v>
      </c>
      <c r="H96" s="219">
        <v>24</v>
      </c>
      <c r="I96" s="220"/>
      <c r="J96" s="221">
        <f>ROUND(I96*H96,2)</f>
        <v>0</v>
      </c>
      <c r="K96" s="217" t="s">
        <v>176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2070</v>
      </c>
      <c r="AT96" s="226" t="s">
        <v>172</v>
      </c>
      <c r="AU96" s="226" t="s">
        <v>81</v>
      </c>
      <c r="AY96" s="20" t="s">
        <v>170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2070</v>
      </c>
      <c r="BM96" s="226" t="s">
        <v>2086</v>
      </c>
    </row>
    <row r="97" s="2" customFormat="1">
      <c r="A97" s="41"/>
      <c r="B97" s="42"/>
      <c r="C97" s="43"/>
      <c r="D97" s="228" t="s">
        <v>179</v>
      </c>
      <c r="E97" s="43"/>
      <c r="F97" s="229" t="s">
        <v>2087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179</v>
      </c>
      <c r="AU97" s="20" t="s">
        <v>81</v>
      </c>
    </row>
    <row r="98" s="2" customFormat="1" ht="16.5" customHeight="1">
      <c r="A98" s="41"/>
      <c r="B98" s="42"/>
      <c r="C98" s="215" t="s">
        <v>204</v>
      </c>
      <c r="D98" s="215" t="s">
        <v>172</v>
      </c>
      <c r="E98" s="216" t="s">
        <v>2088</v>
      </c>
      <c r="F98" s="217" t="s">
        <v>2089</v>
      </c>
      <c r="G98" s="218" t="s">
        <v>1311</v>
      </c>
      <c r="H98" s="219">
        <v>1</v>
      </c>
      <c r="I98" s="220"/>
      <c r="J98" s="221">
        <f>ROUND(I98*H98,2)</f>
        <v>0</v>
      </c>
      <c r="K98" s="217" t="s">
        <v>176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2070</v>
      </c>
      <c r="AT98" s="226" t="s">
        <v>172</v>
      </c>
      <c r="AU98" s="226" t="s">
        <v>81</v>
      </c>
      <c r="AY98" s="20" t="s">
        <v>170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2070</v>
      </c>
      <c r="BM98" s="226" t="s">
        <v>2090</v>
      </c>
    </row>
    <row r="99" s="2" customFormat="1">
      <c r="A99" s="41"/>
      <c r="B99" s="42"/>
      <c r="C99" s="43"/>
      <c r="D99" s="228" t="s">
        <v>179</v>
      </c>
      <c r="E99" s="43"/>
      <c r="F99" s="229" t="s">
        <v>2091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179</v>
      </c>
      <c r="AU99" s="20" t="s">
        <v>81</v>
      </c>
    </row>
    <row r="100" s="2" customFormat="1" ht="16.5" customHeight="1">
      <c r="A100" s="41"/>
      <c r="B100" s="42"/>
      <c r="C100" s="215" t="s">
        <v>209</v>
      </c>
      <c r="D100" s="215" t="s">
        <v>172</v>
      </c>
      <c r="E100" s="216" t="s">
        <v>2092</v>
      </c>
      <c r="F100" s="217" t="s">
        <v>2093</v>
      </c>
      <c r="G100" s="218" t="s">
        <v>1542</v>
      </c>
      <c r="H100" s="295"/>
      <c r="I100" s="220"/>
      <c r="J100" s="221">
        <f>ROUND(I100*H100,2)</f>
        <v>0</v>
      </c>
      <c r="K100" s="217" t="s">
        <v>176</v>
      </c>
      <c r="L100" s="47"/>
      <c r="M100" s="222" t="s">
        <v>19</v>
      </c>
      <c r="N100" s="223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2070</v>
      </c>
      <c r="AT100" s="226" t="s">
        <v>172</v>
      </c>
      <c r="AU100" s="226" t="s">
        <v>81</v>
      </c>
      <c r="AY100" s="20" t="s">
        <v>170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2070</v>
      </c>
      <c r="BM100" s="226" t="s">
        <v>2094</v>
      </c>
    </row>
    <row r="101" s="2" customFormat="1">
      <c r="A101" s="41"/>
      <c r="B101" s="42"/>
      <c r="C101" s="43"/>
      <c r="D101" s="228" t="s">
        <v>179</v>
      </c>
      <c r="E101" s="43"/>
      <c r="F101" s="229" t="s">
        <v>2095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179</v>
      </c>
      <c r="AU101" s="20" t="s">
        <v>81</v>
      </c>
    </row>
    <row r="102" s="12" customFormat="1" ht="22.8" customHeight="1">
      <c r="A102" s="12"/>
      <c r="B102" s="199"/>
      <c r="C102" s="200"/>
      <c r="D102" s="201" t="s">
        <v>71</v>
      </c>
      <c r="E102" s="213" t="s">
        <v>2096</v>
      </c>
      <c r="F102" s="213" t="s">
        <v>2097</v>
      </c>
      <c r="G102" s="200"/>
      <c r="H102" s="200"/>
      <c r="I102" s="203"/>
      <c r="J102" s="214">
        <f>BK102</f>
        <v>0</v>
      </c>
      <c r="K102" s="200"/>
      <c r="L102" s="205"/>
      <c r="M102" s="206"/>
      <c r="N102" s="207"/>
      <c r="O102" s="207"/>
      <c r="P102" s="208">
        <f>SUM(P103:P104)</f>
        <v>0</v>
      </c>
      <c r="Q102" s="207"/>
      <c r="R102" s="208">
        <f>SUM(R103:R104)</f>
        <v>0</v>
      </c>
      <c r="S102" s="207"/>
      <c r="T102" s="209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204</v>
      </c>
      <c r="AT102" s="211" t="s">
        <v>71</v>
      </c>
      <c r="AU102" s="211" t="s">
        <v>79</v>
      </c>
      <c r="AY102" s="210" t="s">
        <v>170</v>
      </c>
      <c r="BK102" s="212">
        <f>SUM(BK103:BK104)</f>
        <v>0</v>
      </c>
    </row>
    <row r="103" s="2" customFormat="1" ht="21.75" customHeight="1">
      <c r="A103" s="41"/>
      <c r="B103" s="42"/>
      <c r="C103" s="215" t="s">
        <v>216</v>
      </c>
      <c r="D103" s="215" t="s">
        <v>172</v>
      </c>
      <c r="E103" s="216" t="s">
        <v>2098</v>
      </c>
      <c r="F103" s="217" t="s">
        <v>2099</v>
      </c>
      <c r="G103" s="218" t="s">
        <v>1542</v>
      </c>
      <c r="H103" s="295"/>
      <c r="I103" s="220"/>
      <c r="J103" s="221">
        <f>ROUND(I103*H103,2)</f>
        <v>0</v>
      </c>
      <c r="K103" s="217" t="s">
        <v>176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2070</v>
      </c>
      <c r="AT103" s="226" t="s">
        <v>172</v>
      </c>
      <c r="AU103" s="226" t="s">
        <v>81</v>
      </c>
      <c r="AY103" s="20" t="s">
        <v>170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2070</v>
      </c>
      <c r="BM103" s="226" t="s">
        <v>2100</v>
      </c>
    </row>
    <row r="104" s="2" customFormat="1">
      <c r="A104" s="41"/>
      <c r="B104" s="42"/>
      <c r="C104" s="43"/>
      <c r="D104" s="228" t="s">
        <v>179</v>
      </c>
      <c r="E104" s="43"/>
      <c r="F104" s="229" t="s">
        <v>2101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179</v>
      </c>
      <c r="AU104" s="20" t="s">
        <v>81</v>
      </c>
    </row>
    <row r="105" s="12" customFormat="1" ht="22.8" customHeight="1">
      <c r="A105" s="12"/>
      <c r="B105" s="199"/>
      <c r="C105" s="200"/>
      <c r="D105" s="201" t="s">
        <v>71</v>
      </c>
      <c r="E105" s="213" t="s">
        <v>2102</v>
      </c>
      <c r="F105" s="213" t="s">
        <v>2103</v>
      </c>
      <c r="G105" s="200"/>
      <c r="H105" s="200"/>
      <c r="I105" s="203"/>
      <c r="J105" s="214">
        <f>BK105</f>
        <v>0</v>
      </c>
      <c r="K105" s="200"/>
      <c r="L105" s="205"/>
      <c r="M105" s="206"/>
      <c r="N105" s="207"/>
      <c r="O105" s="207"/>
      <c r="P105" s="208">
        <f>SUM(P106:P107)</f>
        <v>0</v>
      </c>
      <c r="Q105" s="207"/>
      <c r="R105" s="208">
        <f>SUM(R106:R107)</f>
        <v>0</v>
      </c>
      <c r="S105" s="207"/>
      <c r="T105" s="209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204</v>
      </c>
      <c r="AT105" s="211" t="s">
        <v>71</v>
      </c>
      <c r="AU105" s="211" t="s">
        <v>79</v>
      </c>
      <c r="AY105" s="210" t="s">
        <v>170</v>
      </c>
      <c r="BK105" s="212">
        <f>SUM(BK106:BK107)</f>
        <v>0</v>
      </c>
    </row>
    <row r="106" s="2" customFormat="1" ht="16.5" customHeight="1">
      <c r="A106" s="41"/>
      <c r="B106" s="42"/>
      <c r="C106" s="215" t="s">
        <v>223</v>
      </c>
      <c r="D106" s="215" t="s">
        <v>172</v>
      </c>
      <c r="E106" s="216" t="s">
        <v>2104</v>
      </c>
      <c r="F106" s="217" t="s">
        <v>2105</v>
      </c>
      <c r="G106" s="218" t="s">
        <v>1542</v>
      </c>
      <c r="H106" s="295"/>
      <c r="I106" s="220"/>
      <c r="J106" s="221">
        <f>ROUND(I106*H106,2)</f>
        <v>0</v>
      </c>
      <c r="K106" s="217" t="s">
        <v>176</v>
      </c>
      <c r="L106" s="47"/>
      <c r="M106" s="222" t="s">
        <v>19</v>
      </c>
      <c r="N106" s="223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2070</v>
      </c>
      <c r="AT106" s="226" t="s">
        <v>172</v>
      </c>
      <c r="AU106" s="226" t="s">
        <v>81</v>
      </c>
      <c r="AY106" s="20" t="s">
        <v>170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2070</v>
      </c>
      <c r="BM106" s="226" t="s">
        <v>2106</v>
      </c>
    </row>
    <row r="107" s="2" customFormat="1">
      <c r="A107" s="41"/>
      <c r="B107" s="42"/>
      <c r="C107" s="43"/>
      <c r="D107" s="228" t="s">
        <v>179</v>
      </c>
      <c r="E107" s="43"/>
      <c r="F107" s="229" t="s">
        <v>2107</v>
      </c>
      <c r="G107" s="43"/>
      <c r="H107" s="43"/>
      <c r="I107" s="230"/>
      <c r="J107" s="43"/>
      <c r="K107" s="43"/>
      <c r="L107" s="47"/>
      <c r="M107" s="291"/>
      <c r="N107" s="292"/>
      <c r="O107" s="293"/>
      <c r="P107" s="293"/>
      <c r="Q107" s="293"/>
      <c r="R107" s="293"/>
      <c r="S107" s="293"/>
      <c r="T107" s="294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179</v>
      </c>
      <c r="AU107" s="20" t="s">
        <v>81</v>
      </c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47"/>
      <c r="M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</sheetData>
  <sheetProtection sheet="1" autoFilter="0" formatColumns="0" formatRows="0" objects="1" scenarios="1" spinCount="100000" saltValue="SzgsCA0O32cIrLAFAdXNc6dhtASGD6BswcaMg9YMyEKruRmtakGM0xtc8piBnGtsQdGSg6u9i7UhgDHz+y86Gw==" hashValue="CeVt5U7pPExEJb0B5C44QoRNnxcpl+C+0ra5ZtWeAdKBokNiqasJSgPXMyUjyW3VAJkUSoCppevi7lVPHloTAQ==" algorithmName="SHA-512" password="CC35"/>
  <autoFilter ref="C84:K10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013254000.S"/>
    <hyperlink ref="F92" r:id="rId2" display="https://podminky.urs.cz/item/CS_URS_2024_01/030001000"/>
    <hyperlink ref="F94" r:id="rId3" display="https://podminky.urs.cz/item/CS_URS_2024_01/034503000"/>
    <hyperlink ref="F97" r:id="rId4" display="https://podminky.urs.cz/item/CS_URS_2024_01/041403000"/>
    <hyperlink ref="F99" r:id="rId5" display="https://podminky.urs.cz/item/CS_URS_2024_01/042503000"/>
    <hyperlink ref="F101" r:id="rId6" display="https://podminky.urs.cz/item/CS_URS_2024_01/045002000.KV"/>
    <hyperlink ref="F104" r:id="rId7" display="https://podminky.urs.cz/item/CS_URS_2024_01/065002000"/>
    <hyperlink ref="F107" r:id="rId8" display="https://podminky.urs.cz/item/CS_URS_2024_01/091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1"/>
      <c r="C3" s="142"/>
      <c r="D3" s="142"/>
      <c r="E3" s="142"/>
      <c r="F3" s="142"/>
      <c r="G3" s="142"/>
      <c r="H3" s="23"/>
    </row>
    <row r="4" s="1" customFormat="1" ht="24.96" customHeight="1">
      <c r="B4" s="23"/>
      <c r="C4" s="143" t="s">
        <v>2108</v>
      </c>
      <c r="H4" s="23"/>
    </row>
    <row r="5" s="1" customFormat="1" ht="12" customHeight="1">
      <c r="B5" s="23"/>
      <c r="C5" s="300" t="s">
        <v>13</v>
      </c>
      <c r="D5" s="152" t="s">
        <v>14</v>
      </c>
      <c r="E5" s="1"/>
      <c r="F5" s="1"/>
      <c r="H5" s="23"/>
    </row>
    <row r="6" s="1" customFormat="1" ht="36.96" customHeight="1">
      <c r="B6" s="23"/>
      <c r="C6" s="301" t="s">
        <v>16</v>
      </c>
      <c r="D6" s="302" t="s">
        <v>17</v>
      </c>
      <c r="E6" s="1"/>
      <c r="F6" s="1"/>
      <c r="H6" s="23"/>
    </row>
    <row r="7" s="1" customFormat="1" ht="16.5" customHeight="1">
      <c r="B7" s="23"/>
      <c r="C7" s="145" t="s">
        <v>23</v>
      </c>
      <c r="D7" s="149" t="str">
        <f>'Rekapitulace stavby'!AN8</f>
        <v>5. 12. 2024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8"/>
      <c r="B9" s="303"/>
      <c r="C9" s="304" t="s">
        <v>53</v>
      </c>
      <c r="D9" s="305" t="s">
        <v>54</v>
      </c>
      <c r="E9" s="305" t="s">
        <v>157</v>
      </c>
      <c r="F9" s="306" t="s">
        <v>2109</v>
      </c>
      <c r="G9" s="188"/>
      <c r="H9" s="303"/>
    </row>
    <row r="10" s="2" customFormat="1" ht="26.4" customHeight="1">
      <c r="A10" s="41"/>
      <c r="B10" s="47"/>
      <c r="C10" s="307" t="s">
        <v>2110</v>
      </c>
      <c r="D10" s="307" t="s">
        <v>88</v>
      </c>
      <c r="E10" s="41"/>
      <c r="F10" s="41"/>
      <c r="G10" s="41"/>
      <c r="H10" s="47"/>
    </row>
    <row r="11" s="2" customFormat="1" ht="16.8" customHeight="1">
      <c r="A11" s="41"/>
      <c r="B11" s="47"/>
      <c r="C11" s="308" t="s">
        <v>523</v>
      </c>
      <c r="D11" s="309" t="s">
        <v>524</v>
      </c>
      <c r="E11" s="310" t="s">
        <v>288</v>
      </c>
      <c r="F11" s="311">
        <v>15.800000000000001</v>
      </c>
      <c r="G11" s="41"/>
      <c r="H11" s="47"/>
    </row>
    <row r="12" s="2" customFormat="1" ht="16.8" customHeight="1">
      <c r="A12" s="41"/>
      <c r="B12" s="47"/>
      <c r="C12" s="312" t="s">
        <v>19</v>
      </c>
      <c r="D12" s="312" t="s">
        <v>525</v>
      </c>
      <c r="E12" s="20" t="s">
        <v>19</v>
      </c>
      <c r="F12" s="313">
        <v>15.800000000000001</v>
      </c>
      <c r="G12" s="41"/>
      <c r="H12" s="47"/>
    </row>
    <row r="13" s="2" customFormat="1" ht="16.8" customHeight="1">
      <c r="A13" s="41"/>
      <c r="B13" s="47"/>
      <c r="C13" s="314" t="s">
        <v>2111</v>
      </c>
      <c r="D13" s="41"/>
      <c r="E13" s="41"/>
      <c r="F13" s="41"/>
      <c r="G13" s="41"/>
      <c r="H13" s="47"/>
    </row>
    <row r="14" s="2" customFormat="1" ht="16.8" customHeight="1">
      <c r="A14" s="41"/>
      <c r="B14" s="47"/>
      <c r="C14" s="312" t="s">
        <v>540</v>
      </c>
      <c r="D14" s="312" t="s">
        <v>2112</v>
      </c>
      <c r="E14" s="20" t="s">
        <v>288</v>
      </c>
      <c r="F14" s="313">
        <v>15.800000000000001</v>
      </c>
      <c r="G14" s="41"/>
      <c r="H14" s="47"/>
    </row>
    <row r="15" s="2" customFormat="1" ht="7.44" customHeight="1">
      <c r="A15" s="41"/>
      <c r="B15" s="168"/>
      <c r="C15" s="169"/>
      <c r="D15" s="169"/>
      <c r="E15" s="169"/>
      <c r="F15" s="169"/>
      <c r="G15" s="169"/>
      <c r="H15" s="47"/>
    </row>
    <row r="16" s="2" customFormat="1">
      <c r="A16" s="41"/>
      <c r="B16" s="41"/>
      <c r="C16" s="41"/>
      <c r="D16" s="41"/>
      <c r="E16" s="41"/>
      <c r="F16" s="41"/>
      <c r="G16" s="41"/>
      <c r="H16" s="41"/>
    </row>
  </sheetData>
  <sheetProtection sheet="1" formatColumns="0" formatRows="0" objects="1" scenarios="1" spinCount="100000" saltValue="Zz5xR6CCwOfl+Ttth/Q22/oB2ytThAl+Aiku7m7L9EReUbhuVmudrOxfpDL9eFV+EexQkNN4kHlBx1EE0qjIAQ==" hashValue="zT07QIxkKv+9Aa5NSg5klDxSRTnjJc6Ez+yVPv32aU4AcZ5ziDX1sgwVRn5uRMDjnC1/1H5yynXTl2ZfuJPnGQ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15" customWidth="1"/>
    <col min="2" max="2" width="1.667969" style="315" customWidth="1"/>
    <col min="3" max="4" width="5" style="315" customWidth="1"/>
    <col min="5" max="5" width="11.66016" style="315" customWidth="1"/>
    <col min="6" max="6" width="9.160156" style="315" customWidth="1"/>
    <col min="7" max="7" width="5" style="315" customWidth="1"/>
    <col min="8" max="8" width="77.83203" style="315" customWidth="1"/>
    <col min="9" max="10" width="20" style="315" customWidth="1"/>
    <col min="11" max="11" width="1.667969" style="315" customWidth="1"/>
  </cols>
  <sheetData>
    <row r="1" s="1" customFormat="1" ht="37.5" customHeight="1"/>
    <row r="2" s="1" customFormat="1" ht="7.5" customHeight="1">
      <c r="B2" s="316"/>
      <c r="C2" s="317"/>
      <c r="D2" s="317"/>
      <c r="E2" s="317"/>
      <c r="F2" s="317"/>
      <c r="G2" s="317"/>
      <c r="H2" s="317"/>
      <c r="I2" s="317"/>
      <c r="J2" s="317"/>
      <c r="K2" s="318"/>
    </row>
    <row r="3" s="17" customFormat="1" ht="45" customHeight="1">
      <c r="B3" s="319"/>
      <c r="C3" s="320" t="s">
        <v>2113</v>
      </c>
      <c r="D3" s="320"/>
      <c r="E3" s="320"/>
      <c r="F3" s="320"/>
      <c r="G3" s="320"/>
      <c r="H3" s="320"/>
      <c r="I3" s="320"/>
      <c r="J3" s="320"/>
      <c r="K3" s="321"/>
    </row>
    <row r="4" s="1" customFormat="1" ht="25.5" customHeight="1">
      <c r="B4" s="322"/>
      <c r="C4" s="323" t="s">
        <v>2114</v>
      </c>
      <c r="D4" s="323"/>
      <c r="E4" s="323"/>
      <c r="F4" s="323"/>
      <c r="G4" s="323"/>
      <c r="H4" s="323"/>
      <c r="I4" s="323"/>
      <c r="J4" s="323"/>
      <c r="K4" s="324"/>
    </row>
    <row r="5" s="1" customFormat="1" ht="5.25" customHeight="1">
      <c r="B5" s="322"/>
      <c r="C5" s="325"/>
      <c r="D5" s="325"/>
      <c r="E5" s="325"/>
      <c r="F5" s="325"/>
      <c r="G5" s="325"/>
      <c r="H5" s="325"/>
      <c r="I5" s="325"/>
      <c r="J5" s="325"/>
      <c r="K5" s="324"/>
    </row>
    <row r="6" s="1" customFormat="1" ht="15" customHeight="1">
      <c r="B6" s="322"/>
      <c r="C6" s="326" t="s">
        <v>2115</v>
      </c>
      <c r="D6" s="326"/>
      <c r="E6" s="326"/>
      <c r="F6" s="326"/>
      <c r="G6" s="326"/>
      <c r="H6" s="326"/>
      <c r="I6" s="326"/>
      <c r="J6" s="326"/>
      <c r="K6" s="324"/>
    </row>
    <row r="7" s="1" customFormat="1" ht="15" customHeight="1">
      <c r="B7" s="327"/>
      <c r="C7" s="326" t="s">
        <v>2116</v>
      </c>
      <c r="D7" s="326"/>
      <c r="E7" s="326"/>
      <c r="F7" s="326"/>
      <c r="G7" s="326"/>
      <c r="H7" s="326"/>
      <c r="I7" s="326"/>
      <c r="J7" s="326"/>
      <c r="K7" s="324"/>
    </row>
    <row r="8" s="1" customFormat="1" ht="12.75" customHeight="1">
      <c r="B8" s="327"/>
      <c r="C8" s="326"/>
      <c r="D8" s="326"/>
      <c r="E8" s="326"/>
      <c r="F8" s="326"/>
      <c r="G8" s="326"/>
      <c r="H8" s="326"/>
      <c r="I8" s="326"/>
      <c r="J8" s="326"/>
      <c r="K8" s="324"/>
    </row>
    <row r="9" s="1" customFormat="1" ht="15" customHeight="1">
      <c r="B9" s="327"/>
      <c r="C9" s="326" t="s">
        <v>2117</v>
      </c>
      <c r="D9" s="326"/>
      <c r="E9" s="326"/>
      <c r="F9" s="326"/>
      <c r="G9" s="326"/>
      <c r="H9" s="326"/>
      <c r="I9" s="326"/>
      <c r="J9" s="326"/>
      <c r="K9" s="324"/>
    </row>
    <row r="10" s="1" customFormat="1" ht="15" customHeight="1">
      <c r="B10" s="327"/>
      <c r="C10" s="326"/>
      <c r="D10" s="326" t="s">
        <v>2118</v>
      </c>
      <c r="E10" s="326"/>
      <c r="F10" s="326"/>
      <c r="G10" s="326"/>
      <c r="H10" s="326"/>
      <c r="I10" s="326"/>
      <c r="J10" s="326"/>
      <c r="K10" s="324"/>
    </row>
    <row r="11" s="1" customFormat="1" ht="15" customHeight="1">
      <c r="B11" s="327"/>
      <c r="C11" s="328"/>
      <c r="D11" s="326" t="s">
        <v>2119</v>
      </c>
      <c r="E11" s="326"/>
      <c r="F11" s="326"/>
      <c r="G11" s="326"/>
      <c r="H11" s="326"/>
      <c r="I11" s="326"/>
      <c r="J11" s="326"/>
      <c r="K11" s="324"/>
    </row>
    <row r="12" s="1" customFormat="1" ht="15" customHeight="1">
      <c r="B12" s="327"/>
      <c r="C12" s="328"/>
      <c r="D12" s="326"/>
      <c r="E12" s="326"/>
      <c r="F12" s="326"/>
      <c r="G12" s="326"/>
      <c r="H12" s="326"/>
      <c r="I12" s="326"/>
      <c r="J12" s="326"/>
      <c r="K12" s="324"/>
    </row>
    <row r="13" s="1" customFormat="1" ht="15" customHeight="1">
      <c r="B13" s="327"/>
      <c r="C13" s="328"/>
      <c r="D13" s="329" t="s">
        <v>2120</v>
      </c>
      <c r="E13" s="326"/>
      <c r="F13" s="326"/>
      <c r="G13" s="326"/>
      <c r="H13" s="326"/>
      <c r="I13" s="326"/>
      <c r="J13" s="326"/>
      <c r="K13" s="324"/>
    </row>
    <row r="14" s="1" customFormat="1" ht="12.75" customHeight="1">
      <c r="B14" s="327"/>
      <c r="C14" s="328"/>
      <c r="D14" s="328"/>
      <c r="E14" s="328"/>
      <c r="F14" s="328"/>
      <c r="G14" s="328"/>
      <c r="H14" s="328"/>
      <c r="I14" s="328"/>
      <c r="J14" s="328"/>
      <c r="K14" s="324"/>
    </row>
    <row r="15" s="1" customFormat="1" ht="15" customHeight="1">
      <c r="B15" s="327"/>
      <c r="C15" s="328"/>
      <c r="D15" s="326" t="s">
        <v>2121</v>
      </c>
      <c r="E15" s="326"/>
      <c r="F15" s="326"/>
      <c r="G15" s="326"/>
      <c r="H15" s="326"/>
      <c r="I15" s="326"/>
      <c r="J15" s="326"/>
      <c r="K15" s="324"/>
    </row>
    <row r="16" s="1" customFormat="1" ht="15" customHeight="1">
      <c r="B16" s="327"/>
      <c r="C16" s="328"/>
      <c r="D16" s="326" t="s">
        <v>2122</v>
      </c>
      <c r="E16" s="326"/>
      <c r="F16" s="326"/>
      <c r="G16" s="326"/>
      <c r="H16" s="326"/>
      <c r="I16" s="326"/>
      <c r="J16" s="326"/>
      <c r="K16" s="324"/>
    </row>
    <row r="17" s="1" customFormat="1" ht="15" customHeight="1">
      <c r="B17" s="327"/>
      <c r="C17" s="328"/>
      <c r="D17" s="326" t="s">
        <v>2123</v>
      </c>
      <c r="E17" s="326"/>
      <c r="F17" s="326"/>
      <c r="G17" s="326"/>
      <c r="H17" s="326"/>
      <c r="I17" s="326"/>
      <c r="J17" s="326"/>
      <c r="K17" s="324"/>
    </row>
    <row r="18" s="1" customFormat="1" ht="15" customHeight="1">
      <c r="B18" s="327"/>
      <c r="C18" s="328"/>
      <c r="D18" s="328"/>
      <c r="E18" s="330" t="s">
        <v>78</v>
      </c>
      <c r="F18" s="326" t="s">
        <v>2124</v>
      </c>
      <c r="G18" s="326"/>
      <c r="H18" s="326"/>
      <c r="I18" s="326"/>
      <c r="J18" s="326"/>
      <c r="K18" s="324"/>
    </row>
    <row r="19" s="1" customFormat="1" ht="15" customHeight="1">
      <c r="B19" s="327"/>
      <c r="C19" s="328"/>
      <c r="D19" s="328"/>
      <c r="E19" s="330" t="s">
        <v>2125</v>
      </c>
      <c r="F19" s="326" t="s">
        <v>2126</v>
      </c>
      <c r="G19" s="326"/>
      <c r="H19" s="326"/>
      <c r="I19" s="326"/>
      <c r="J19" s="326"/>
      <c r="K19" s="324"/>
    </row>
    <row r="20" s="1" customFormat="1" ht="15" customHeight="1">
      <c r="B20" s="327"/>
      <c r="C20" s="328"/>
      <c r="D20" s="328"/>
      <c r="E20" s="330" t="s">
        <v>2127</v>
      </c>
      <c r="F20" s="326" t="s">
        <v>2128</v>
      </c>
      <c r="G20" s="326"/>
      <c r="H20" s="326"/>
      <c r="I20" s="326"/>
      <c r="J20" s="326"/>
      <c r="K20" s="324"/>
    </row>
    <row r="21" s="1" customFormat="1" ht="15" customHeight="1">
      <c r="B21" s="327"/>
      <c r="C21" s="328"/>
      <c r="D21" s="328"/>
      <c r="E21" s="330" t="s">
        <v>2129</v>
      </c>
      <c r="F21" s="326" t="s">
        <v>2130</v>
      </c>
      <c r="G21" s="326"/>
      <c r="H21" s="326"/>
      <c r="I21" s="326"/>
      <c r="J21" s="326"/>
      <c r="K21" s="324"/>
    </row>
    <row r="22" s="1" customFormat="1" ht="15" customHeight="1">
      <c r="B22" s="327"/>
      <c r="C22" s="328"/>
      <c r="D22" s="328"/>
      <c r="E22" s="330" t="s">
        <v>2131</v>
      </c>
      <c r="F22" s="326" t="s">
        <v>2132</v>
      </c>
      <c r="G22" s="326"/>
      <c r="H22" s="326"/>
      <c r="I22" s="326"/>
      <c r="J22" s="326"/>
      <c r="K22" s="324"/>
    </row>
    <row r="23" s="1" customFormat="1" ht="15" customHeight="1">
      <c r="B23" s="327"/>
      <c r="C23" s="328"/>
      <c r="D23" s="328"/>
      <c r="E23" s="330" t="s">
        <v>85</v>
      </c>
      <c r="F23" s="326" t="s">
        <v>2133</v>
      </c>
      <c r="G23" s="326"/>
      <c r="H23" s="326"/>
      <c r="I23" s="326"/>
      <c r="J23" s="326"/>
      <c r="K23" s="324"/>
    </row>
    <row r="24" s="1" customFormat="1" ht="12.75" customHeight="1">
      <c r="B24" s="327"/>
      <c r="C24" s="328"/>
      <c r="D24" s="328"/>
      <c r="E24" s="328"/>
      <c r="F24" s="328"/>
      <c r="G24" s="328"/>
      <c r="H24" s="328"/>
      <c r="I24" s="328"/>
      <c r="J24" s="328"/>
      <c r="K24" s="324"/>
    </row>
    <row r="25" s="1" customFormat="1" ht="15" customHeight="1">
      <c r="B25" s="327"/>
      <c r="C25" s="326" t="s">
        <v>2134</v>
      </c>
      <c r="D25" s="326"/>
      <c r="E25" s="326"/>
      <c r="F25" s="326"/>
      <c r="G25" s="326"/>
      <c r="H25" s="326"/>
      <c r="I25" s="326"/>
      <c r="J25" s="326"/>
      <c r="K25" s="324"/>
    </row>
    <row r="26" s="1" customFormat="1" ht="15" customHeight="1">
      <c r="B26" s="327"/>
      <c r="C26" s="326" t="s">
        <v>2135</v>
      </c>
      <c r="D26" s="326"/>
      <c r="E26" s="326"/>
      <c r="F26" s="326"/>
      <c r="G26" s="326"/>
      <c r="H26" s="326"/>
      <c r="I26" s="326"/>
      <c r="J26" s="326"/>
      <c r="K26" s="324"/>
    </row>
    <row r="27" s="1" customFormat="1" ht="15" customHeight="1">
      <c r="B27" s="327"/>
      <c r="C27" s="326"/>
      <c r="D27" s="326" t="s">
        <v>2136</v>
      </c>
      <c r="E27" s="326"/>
      <c r="F27" s="326"/>
      <c r="G27" s="326"/>
      <c r="H27" s="326"/>
      <c r="I27" s="326"/>
      <c r="J27" s="326"/>
      <c r="K27" s="324"/>
    </row>
    <row r="28" s="1" customFormat="1" ht="15" customHeight="1">
      <c r="B28" s="327"/>
      <c r="C28" s="328"/>
      <c r="D28" s="326" t="s">
        <v>2137</v>
      </c>
      <c r="E28" s="326"/>
      <c r="F28" s="326"/>
      <c r="G28" s="326"/>
      <c r="H28" s="326"/>
      <c r="I28" s="326"/>
      <c r="J28" s="326"/>
      <c r="K28" s="324"/>
    </row>
    <row r="29" s="1" customFormat="1" ht="12.75" customHeight="1">
      <c r="B29" s="327"/>
      <c r="C29" s="328"/>
      <c r="D29" s="328"/>
      <c r="E29" s="328"/>
      <c r="F29" s="328"/>
      <c r="G29" s="328"/>
      <c r="H29" s="328"/>
      <c r="I29" s="328"/>
      <c r="J29" s="328"/>
      <c r="K29" s="324"/>
    </row>
    <row r="30" s="1" customFormat="1" ht="15" customHeight="1">
      <c r="B30" s="327"/>
      <c r="C30" s="328"/>
      <c r="D30" s="326" t="s">
        <v>2138</v>
      </c>
      <c r="E30" s="326"/>
      <c r="F30" s="326"/>
      <c r="G30" s="326"/>
      <c r="H30" s="326"/>
      <c r="I30" s="326"/>
      <c r="J30" s="326"/>
      <c r="K30" s="324"/>
    </row>
    <row r="31" s="1" customFormat="1" ht="15" customHeight="1">
      <c r="B31" s="327"/>
      <c r="C31" s="328"/>
      <c r="D31" s="326" t="s">
        <v>2139</v>
      </c>
      <c r="E31" s="326"/>
      <c r="F31" s="326"/>
      <c r="G31" s="326"/>
      <c r="H31" s="326"/>
      <c r="I31" s="326"/>
      <c r="J31" s="326"/>
      <c r="K31" s="324"/>
    </row>
    <row r="32" s="1" customFormat="1" ht="12.75" customHeight="1">
      <c r="B32" s="327"/>
      <c r="C32" s="328"/>
      <c r="D32" s="328"/>
      <c r="E32" s="328"/>
      <c r="F32" s="328"/>
      <c r="G32" s="328"/>
      <c r="H32" s="328"/>
      <c r="I32" s="328"/>
      <c r="J32" s="328"/>
      <c r="K32" s="324"/>
    </row>
    <row r="33" s="1" customFormat="1" ht="15" customHeight="1">
      <c r="B33" s="327"/>
      <c r="C33" s="328"/>
      <c r="D33" s="326" t="s">
        <v>2140</v>
      </c>
      <c r="E33" s="326"/>
      <c r="F33" s="326"/>
      <c r="G33" s="326"/>
      <c r="H33" s="326"/>
      <c r="I33" s="326"/>
      <c r="J33" s="326"/>
      <c r="K33" s="324"/>
    </row>
    <row r="34" s="1" customFormat="1" ht="15" customHeight="1">
      <c r="B34" s="327"/>
      <c r="C34" s="328"/>
      <c r="D34" s="326" t="s">
        <v>2141</v>
      </c>
      <c r="E34" s="326"/>
      <c r="F34" s="326"/>
      <c r="G34" s="326"/>
      <c r="H34" s="326"/>
      <c r="I34" s="326"/>
      <c r="J34" s="326"/>
      <c r="K34" s="324"/>
    </row>
    <row r="35" s="1" customFormat="1" ht="15" customHeight="1">
      <c r="B35" s="327"/>
      <c r="C35" s="328"/>
      <c r="D35" s="326" t="s">
        <v>2142</v>
      </c>
      <c r="E35" s="326"/>
      <c r="F35" s="326"/>
      <c r="G35" s="326"/>
      <c r="H35" s="326"/>
      <c r="I35" s="326"/>
      <c r="J35" s="326"/>
      <c r="K35" s="324"/>
    </row>
    <row r="36" s="1" customFormat="1" ht="15" customHeight="1">
      <c r="B36" s="327"/>
      <c r="C36" s="328"/>
      <c r="D36" s="326"/>
      <c r="E36" s="329" t="s">
        <v>156</v>
      </c>
      <c r="F36" s="326"/>
      <c r="G36" s="326" t="s">
        <v>2143</v>
      </c>
      <c r="H36" s="326"/>
      <c r="I36" s="326"/>
      <c r="J36" s="326"/>
      <c r="K36" s="324"/>
    </row>
    <row r="37" s="1" customFormat="1" ht="30.75" customHeight="1">
      <c r="B37" s="327"/>
      <c r="C37" s="328"/>
      <c r="D37" s="326"/>
      <c r="E37" s="329" t="s">
        <v>2144</v>
      </c>
      <c r="F37" s="326"/>
      <c r="G37" s="326" t="s">
        <v>2145</v>
      </c>
      <c r="H37" s="326"/>
      <c r="I37" s="326"/>
      <c r="J37" s="326"/>
      <c r="K37" s="324"/>
    </row>
    <row r="38" s="1" customFormat="1" ht="15" customHeight="1">
      <c r="B38" s="327"/>
      <c r="C38" s="328"/>
      <c r="D38" s="326"/>
      <c r="E38" s="329" t="s">
        <v>53</v>
      </c>
      <c r="F38" s="326"/>
      <c r="G38" s="326" t="s">
        <v>2146</v>
      </c>
      <c r="H38" s="326"/>
      <c r="I38" s="326"/>
      <c r="J38" s="326"/>
      <c r="K38" s="324"/>
    </row>
    <row r="39" s="1" customFormat="1" ht="15" customHeight="1">
      <c r="B39" s="327"/>
      <c r="C39" s="328"/>
      <c r="D39" s="326"/>
      <c r="E39" s="329" t="s">
        <v>54</v>
      </c>
      <c r="F39" s="326"/>
      <c r="G39" s="326" t="s">
        <v>2147</v>
      </c>
      <c r="H39" s="326"/>
      <c r="I39" s="326"/>
      <c r="J39" s="326"/>
      <c r="K39" s="324"/>
    </row>
    <row r="40" s="1" customFormat="1" ht="15" customHeight="1">
      <c r="B40" s="327"/>
      <c r="C40" s="328"/>
      <c r="D40" s="326"/>
      <c r="E40" s="329" t="s">
        <v>157</v>
      </c>
      <c r="F40" s="326"/>
      <c r="G40" s="326" t="s">
        <v>2148</v>
      </c>
      <c r="H40" s="326"/>
      <c r="I40" s="326"/>
      <c r="J40" s="326"/>
      <c r="K40" s="324"/>
    </row>
    <row r="41" s="1" customFormat="1" ht="15" customHeight="1">
      <c r="B41" s="327"/>
      <c r="C41" s="328"/>
      <c r="D41" s="326"/>
      <c r="E41" s="329" t="s">
        <v>158</v>
      </c>
      <c r="F41" s="326"/>
      <c r="G41" s="326" t="s">
        <v>2149</v>
      </c>
      <c r="H41" s="326"/>
      <c r="I41" s="326"/>
      <c r="J41" s="326"/>
      <c r="K41" s="324"/>
    </row>
    <row r="42" s="1" customFormat="1" ht="15" customHeight="1">
      <c r="B42" s="327"/>
      <c r="C42" s="328"/>
      <c r="D42" s="326"/>
      <c r="E42" s="329" t="s">
        <v>2150</v>
      </c>
      <c r="F42" s="326"/>
      <c r="G42" s="326" t="s">
        <v>2151</v>
      </c>
      <c r="H42" s="326"/>
      <c r="I42" s="326"/>
      <c r="J42" s="326"/>
      <c r="K42" s="324"/>
    </row>
    <row r="43" s="1" customFormat="1" ht="15" customHeight="1">
      <c r="B43" s="327"/>
      <c r="C43" s="328"/>
      <c r="D43" s="326"/>
      <c r="E43" s="329"/>
      <c r="F43" s="326"/>
      <c r="G43" s="326" t="s">
        <v>2152</v>
      </c>
      <c r="H43" s="326"/>
      <c r="I43" s="326"/>
      <c r="J43" s="326"/>
      <c r="K43" s="324"/>
    </row>
    <row r="44" s="1" customFormat="1" ht="15" customHeight="1">
      <c r="B44" s="327"/>
      <c r="C44" s="328"/>
      <c r="D44" s="326"/>
      <c r="E44" s="329" t="s">
        <v>2153</v>
      </c>
      <c r="F44" s="326"/>
      <c r="G44" s="326" t="s">
        <v>2154</v>
      </c>
      <c r="H44" s="326"/>
      <c r="I44" s="326"/>
      <c r="J44" s="326"/>
      <c r="K44" s="324"/>
    </row>
    <row r="45" s="1" customFormat="1" ht="15" customHeight="1">
      <c r="B45" s="327"/>
      <c r="C45" s="328"/>
      <c r="D45" s="326"/>
      <c r="E45" s="329" t="s">
        <v>160</v>
      </c>
      <c r="F45" s="326"/>
      <c r="G45" s="326" t="s">
        <v>2155</v>
      </c>
      <c r="H45" s="326"/>
      <c r="I45" s="326"/>
      <c r="J45" s="326"/>
      <c r="K45" s="324"/>
    </row>
    <row r="46" s="1" customFormat="1" ht="12.75" customHeight="1">
      <c r="B46" s="327"/>
      <c r="C46" s="328"/>
      <c r="D46" s="326"/>
      <c r="E46" s="326"/>
      <c r="F46" s="326"/>
      <c r="G46" s="326"/>
      <c r="H46" s="326"/>
      <c r="I46" s="326"/>
      <c r="J46" s="326"/>
      <c r="K46" s="324"/>
    </row>
    <row r="47" s="1" customFormat="1" ht="15" customHeight="1">
      <c r="B47" s="327"/>
      <c r="C47" s="328"/>
      <c r="D47" s="326" t="s">
        <v>2156</v>
      </c>
      <c r="E47" s="326"/>
      <c r="F47" s="326"/>
      <c r="G47" s="326"/>
      <c r="H47" s="326"/>
      <c r="I47" s="326"/>
      <c r="J47" s="326"/>
      <c r="K47" s="324"/>
    </row>
    <row r="48" s="1" customFormat="1" ht="15" customHeight="1">
      <c r="B48" s="327"/>
      <c r="C48" s="328"/>
      <c r="D48" s="328"/>
      <c r="E48" s="326" t="s">
        <v>2157</v>
      </c>
      <c r="F48" s="326"/>
      <c r="G48" s="326"/>
      <c r="H48" s="326"/>
      <c r="I48" s="326"/>
      <c r="J48" s="326"/>
      <c r="K48" s="324"/>
    </row>
    <row r="49" s="1" customFormat="1" ht="15" customHeight="1">
      <c r="B49" s="327"/>
      <c r="C49" s="328"/>
      <c r="D49" s="328"/>
      <c r="E49" s="326" t="s">
        <v>2158</v>
      </c>
      <c r="F49" s="326"/>
      <c r="G49" s="326"/>
      <c r="H49" s="326"/>
      <c r="I49" s="326"/>
      <c r="J49" s="326"/>
      <c r="K49" s="324"/>
    </row>
    <row r="50" s="1" customFormat="1" ht="15" customHeight="1">
      <c r="B50" s="327"/>
      <c r="C50" s="328"/>
      <c r="D50" s="328"/>
      <c r="E50" s="326" t="s">
        <v>2159</v>
      </c>
      <c r="F50" s="326"/>
      <c r="G50" s="326"/>
      <c r="H50" s="326"/>
      <c r="I50" s="326"/>
      <c r="J50" s="326"/>
      <c r="K50" s="324"/>
    </row>
    <row r="51" s="1" customFormat="1" ht="15" customHeight="1">
      <c r="B51" s="327"/>
      <c r="C51" s="328"/>
      <c r="D51" s="326" t="s">
        <v>2160</v>
      </c>
      <c r="E51" s="326"/>
      <c r="F51" s="326"/>
      <c r="G51" s="326"/>
      <c r="H51" s="326"/>
      <c r="I51" s="326"/>
      <c r="J51" s="326"/>
      <c r="K51" s="324"/>
    </row>
    <row r="52" s="1" customFormat="1" ht="25.5" customHeight="1">
      <c r="B52" s="322"/>
      <c r="C52" s="323" t="s">
        <v>2161</v>
      </c>
      <c r="D52" s="323"/>
      <c r="E52" s="323"/>
      <c r="F52" s="323"/>
      <c r="G52" s="323"/>
      <c r="H52" s="323"/>
      <c r="I52" s="323"/>
      <c r="J52" s="323"/>
      <c r="K52" s="324"/>
    </row>
    <row r="53" s="1" customFormat="1" ht="5.25" customHeight="1">
      <c r="B53" s="322"/>
      <c r="C53" s="325"/>
      <c r="D53" s="325"/>
      <c r="E53" s="325"/>
      <c r="F53" s="325"/>
      <c r="G53" s="325"/>
      <c r="H53" s="325"/>
      <c r="I53" s="325"/>
      <c r="J53" s="325"/>
      <c r="K53" s="324"/>
    </row>
    <row r="54" s="1" customFormat="1" ht="15" customHeight="1">
      <c r="B54" s="322"/>
      <c r="C54" s="326" t="s">
        <v>2162</v>
      </c>
      <c r="D54" s="326"/>
      <c r="E54" s="326"/>
      <c r="F54" s="326"/>
      <c r="G54" s="326"/>
      <c r="H54" s="326"/>
      <c r="I54" s="326"/>
      <c r="J54" s="326"/>
      <c r="K54" s="324"/>
    </row>
    <row r="55" s="1" customFormat="1" ht="15" customHeight="1">
      <c r="B55" s="322"/>
      <c r="C55" s="326" t="s">
        <v>2163</v>
      </c>
      <c r="D55" s="326"/>
      <c r="E55" s="326"/>
      <c r="F55" s="326"/>
      <c r="G55" s="326"/>
      <c r="H55" s="326"/>
      <c r="I55" s="326"/>
      <c r="J55" s="326"/>
      <c r="K55" s="324"/>
    </row>
    <row r="56" s="1" customFormat="1" ht="12.75" customHeight="1">
      <c r="B56" s="322"/>
      <c r="C56" s="326"/>
      <c r="D56" s="326"/>
      <c r="E56" s="326"/>
      <c r="F56" s="326"/>
      <c r="G56" s="326"/>
      <c r="H56" s="326"/>
      <c r="I56" s="326"/>
      <c r="J56" s="326"/>
      <c r="K56" s="324"/>
    </row>
    <row r="57" s="1" customFormat="1" ht="15" customHeight="1">
      <c r="B57" s="322"/>
      <c r="C57" s="326" t="s">
        <v>2164</v>
      </c>
      <c r="D57" s="326"/>
      <c r="E57" s="326"/>
      <c r="F57" s="326"/>
      <c r="G57" s="326"/>
      <c r="H57" s="326"/>
      <c r="I57" s="326"/>
      <c r="J57" s="326"/>
      <c r="K57" s="324"/>
    </row>
    <row r="58" s="1" customFormat="1" ht="15" customHeight="1">
      <c r="B58" s="322"/>
      <c r="C58" s="328"/>
      <c r="D58" s="326" t="s">
        <v>2165</v>
      </c>
      <c r="E58" s="326"/>
      <c r="F58" s="326"/>
      <c r="G58" s="326"/>
      <c r="H58" s="326"/>
      <c r="I58" s="326"/>
      <c r="J58" s="326"/>
      <c r="K58" s="324"/>
    </row>
    <row r="59" s="1" customFormat="1" ht="15" customHeight="1">
      <c r="B59" s="322"/>
      <c r="C59" s="328"/>
      <c r="D59" s="326" t="s">
        <v>2166</v>
      </c>
      <c r="E59" s="326"/>
      <c r="F59" s="326"/>
      <c r="G59" s="326"/>
      <c r="H59" s="326"/>
      <c r="I59" s="326"/>
      <c r="J59" s="326"/>
      <c r="K59" s="324"/>
    </row>
    <row r="60" s="1" customFormat="1" ht="15" customHeight="1">
      <c r="B60" s="322"/>
      <c r="C60" s="328"/>
      <c r="D60" s="326" t="s">
        <v>2167</v>
      </c>
      <c r="E60" s="326"/>
      <c r="F60" s="326"/>
      <c r="G60" s="326"/>
      <c r="H60" s="326"/>
      <c r="I60" s="326"/>
      <c r="J60" s="326"/>
      <c r="K60" s="324"/>
    </row>
    <row r="61" s="1" customFormat="1" ht="15" customHeight="1">
      <c r="B61" s="322"/>
      <c r="C61" s="328"/>
      <c r="D61" s="326" t="s">
        <v>2168</v>
      </c>
      <c r="E61" s="326"/>
      <c r="F61" s="326"/>
      <c r="G61" s="326"/>
      <c r="H61" s="326"/>
      <c r="I61" s="326"/>
      <c r="J61" s="326"/>
      <c r="K61" s="324"/>
    </row>
    <row r="62" s="1" customFormat="1" ht="15" customHeight="1">
      <c r="B62" s="322"/>
      <c r="C62" s="328"/>
      <c r="D62" s="331" t="s">
        <v>2169</v>
      </c>
      <c r="E62" s="331"/>
      <c r="F62" s="331"/>
      <c r="G62" s="331"/>
      <c r="H62" s="331"/>
      <c r="I62" s="331"/>
      <c r="J62" s="331"/>
      <c r="K62" s="324"/>
    </row>
    <row r="63" s="1" customFormat="1" ht="15" customHeight="1">
      <c r="B63" s="322"/>
      <c r="C63" s="328"/>
      <c r="D63" s="326" t="s">
        <v>2170</v>
      </c>
      <c r="E63" s="326"/>
      <c r="F63" s="326"/>
      <c r="G63" s="326"/>
      <c r="H63" s="326"/>
      <c r="I63" s="326"/>
      <c r="J63" s="326"/>
      <c r="K63" s="324"/>
    </row>
    <row r="64" s="1" customFormat="1" ht="12.75" customHeight="1">
      <c r="B64" s="322"/>
      <c r="C64" s="328"/>
      <c r="D64" s="328"/>
      <c r="E64" s="332"/>
      <c r="F64" s="328"/>
      <c r="G64" s="328"/>
      <c r="H64" s="328"/>
      <c r="I64" s="328"/>
      <c r="J64" s="328"/>
      <c r="K64" s="324"/>
    </row>
    <row r="65" s="1" customFormat="1" ht="15" customHeight="1">
      <c r="B65" s="322"/>
      <c r="C65" s="328"/>
      <c r="D65" s="326" t="s">
        <v>2171</v>
      </c>
      <c r="E65" s="326"/>
      <c r="F65" s="326"/>
      <c r="G65" s="326"/>
      <c r="H65" s="326"/>
      <c r="I65" s="326"/>
      <c r="J65" s="326"/>
      <c r="K65" s="324"/>
    </row>
    <row r="66" s="1" customFormat="1" ht="15" customHeight="1">
      <c r="B66" s="322"/>
      <c r="C66" s="328"/>
      <c r="D66" s="331" t="s">
        <v>2172</v>
      </c>
      <c r="E66" s="331"/>
      <c r="F66" s="331"/>
      <c r="G66" s="331"/>
      <c r="H66" s="331"/>
      <c r="I66" s="331"/>
      <c r="J66" s="331"/>
      <c r="K66" s="324"/>
    </row>
    <row r="67" s="1" customFormat="1" ht="15" customHeight="1">
      <c r="B67" s="322"/>
      <c r="C67" s="328"/>
      <c r="D67" s="326" t="s">
        <v>2173</v>
      </c>
      <c r="E67" s="326"/>
      <c r="F67" s="326"/>
      <c r="G67" s="326"/>
      <c r="H67" s="326"/>
      <c r="I67" s="326"/>
      <c r="J67" s="326"/>
      <c r="K67" s="324"/>
    </row>
    <row r="68" s="1" customFormat="1" ht="15" customHeight="1">
      <c r="B68" s="322"/>
      <c r="C68" s="328"/>
      <c r="D68" s="326" t="s">
        <v>2174</v>
      </c>
      <c r="E68" s="326"/>
      <c r="F68" s="326"/>
      <c r="G68" s="326"/>
      <c r="H68" s="326"/>
      <c r="I68" s="326"/>
      <c r="J68" s="326"/>
      <c r="K68" s="324"/>
    </row>
    <row r="69" s="1" customFormat="1" ht="15" customHeight="1">
      <c r="B69" s="322"/>
      <c r="C69" s="328"/>
      <c r="D69" s="326" t="s">
        <v>2175</v>
      </c>
      <c r="E69" s="326"/>
      <c r="F69" s="326"/>
      <c r="G69" s="326"/>
      <c r="H69" s="326"/>
      <c r="I69" s="326"/>
      <c r="J69" s="326"/>
      <c r="K69" s="324"/>
    </row>
    <row r="70" s="1" customFormat="1" ht="15" customHeight="1">
      <c r="B70" s="322"/>
      <c r="C70" s="328"/>
      <c r="D70" s="326" t="s">
        <v>2176</v>
      </c>
      <c r="E70" s="326"/>
      <c r="F70" s="326"/>
      <c r="G70" s="326"/>
      <c r="H70" s="326"/>
      <c r="I70" s="326"/>
      <c r="J70" s="326"/>
      <c r="K70" s="324"/>
    </row>
    <row r="71" s="1" customFormat="1" ht="12.75" customHeight="1">
      <c r="B71" s="333"/>
      <c r="C71" s="334"/>
      <c r="D71" s="334"/>
      <c r="E71" s="334"/>
      <c r="F71" s="334"/>
      <c r="G71" s="334"/>
      <c r="H71" s="334"/>
      <c r="I71" s="334"/>
      <c r="J71" s="334"/>
      <c r="K71" s="335"/>
    </row>
    <row r="72" s="1" customFormat="1" ht="18.75" customHeight="1">
      <c r="B72" s="336"/>
      <c r="C72" s="336"/>
      <c r="D72" s="336"/>
      <c r="E72" s="336"/>
      <c r="F72" s="336"/>
      <c r="G72" s="336"/>
      <c r="H72" s="336"/>
      <c r="I72" s="336"/>
      <c r="J72" s="336"/>
      <c r="K72" s="337"/>
    </row>
    <row r="73" s="1" customFormat="1" ht="18.75" customHeight="1">
      <c r="B73" s="337"/>
      <c r="C73" s="337"/>
      <c r="D73" s="337"/>
      <c r="E73" s="337"/>
      <c r="F73" s="337"/>
      <c r="G73" s="337"/>
      <c r="H73" s="337"/>
      <c r="I73" s="337"/>
      <c r="J73" s="337"/>
      <c r="K73" s="337"/>
    </row>
    <row r="74" s="1" customFormat="1" ht="7.5" customHeight="1">
      <c r="B74" s="338"/>
      <c r="C74" s="339"/>
      <c r="D74" s="339"/>
      <c r="E74" s="339"/>
      <c r="F74" s="339"/>
      <c r="G74" s="339"/>
      <c r="H74" s="339"/>
      <c r="I74" s="339"/>
      <c r="J74" s="339"/>
      <c r="K74" s="340"/>
    </row>
    <row r="75" s="1" customFormat="1" ht="45" customHeight="1">
      <c r="B75" s="341"/>
      <c r="C75" s="342" t="s">
        <v>2177</v>
      </c>
      <c r="D75" s="342"/>
      <c r="E75" s="342"/>
      <c r="F75" s="342"/>
      <c r="G75" s="342"/>
      <c r="H75" s="342"/>
      <c r="I75" s="342"/>
      <c r="J75" s="342"/>
      <c r="K75" s="343"/>
    </row>
    <row r="76" s="1" customFormat="1" ht="17.25" customHeight="1">
      <c r="B76" s="341"/>
      <c r="C76" s="344" t="s">
        <v>2178</v>
      </c>
      <c r="D76" s="344"/>
      <c r="E76" s="344"/>
      <c r="F76" s="344" t="s">
        <v>2179</v>
      </c>
      <c r="G76" s="345"/>
      <c r="H76" s="344" t="s">
        <v>54</v>
      </c>
      <c r="I76" s="344" t="s">
        <v>57</v>
      </c>
      <c r="J76" s="344" t="s">
        <v>2180</v>
      </c>
      <c r="K76" s="343"/>
    </row>
    <row r="77" s="1" customFormat="1" ht="17.25" customHeight="1">
      <c r="B77" s="341"/>
      <c r="C77" s="346" t="s">
        <v>2181</v>
      </c>
      <c r="D77" s="346"/>
      <c r="E77" s="346"/>
      <c r="F77" s="347" t="s">
        <v>2182</v>
      </c>
      <c r="G77" s="348"/>
      <c r="H77" s="346"/>
      <c r="I77" s="346"/>
      <c r="J77" s="346" t="s">
        <v>2183</v>
      </c>
      <c r="K77" s="343"/>
    </row>
    <row r="78" s="1" customFormat="1" ht="5.25" customHeight="1">
      <c r="B78" s="341"/>
      <c r="C78" s="349"/>
      <c r="D78" s="349"/>
      <c r="E78" s="349"/>
      <c r="F78" s="349"/>
      <c r="G78" s="350"/>
      <c r="H78" s="349"/>
      <c r="I78" s="349"/>
      <c r="J78" s="349"/>
      <c r="K78" s="343"/>
    </row>
    <row r="79" s="1" customFormat="1" ht="15" customHeight="1">
      <c r="B79" s="341"/>
      <c r="C79" s="329" t="s">
        <v>53</v>
      </c>
      <c r="D79" s="351"/>
      <c r="E79" s="351"/>
      <c r="F79" s="352" t="s">
        <v>2184</v>
      </c>
      <c r="G79" s="353"/>
      <c r="H79" s="329" t="s">
        <v>2185</v>
      </c>
      <c r="I79" s="329" t="s">
        <v>2186</v>
      </c>
      <c r="J79" s="329">
        <v>20</v>
      </c>
      <c r="K79" s="343"/>
    </row>
    <row r="80" s="1" customFormat="1" ht="15" customHeight="1">
      <c r="B80" s="341"/>
      <c r="C80" s="329" t="s">
        <v>2187</v>
      </c>
      <c r="D80" s="329"/>
      <c r="E80" s="329"/>
      <c r="F80" s="352" t="s">
        <v>2184</v>
      </c>
      <c r="G80" s="353"/>
      <c r="H80" s="329" t="s">
        <v>2188</v>
      </c>
      <c r="I80" s="329" t="s">
        <v>2186</v>
      </c>
      <c r="J80" s="329">
        <v>120</v>
      </c>
      <c r="K80" s="343"/>
    </row>
    <row r="81" s="1" customFormat="1" ht="15" customHeight="1">
      <c r="B81" s="354"/>
      <c r="C81" s="329" t="s">
        <v>2189</v>
      </c>
      <c r="D81" s="329"/>
      <c r="E81" s="329"/>
      <c r="F81" s="352" t="s">
        <v>2190</v>
      </c>
      <c r="G81" s="353"/>
      <c r="H81" s="329" t="s">
        <v>2191</v>
      </c>
      <c r="I81" s="329" t="s">
        <v>2186</v>
      </c>
      <c r="J81" s="329">
        <v>50</v>
      </c>
      <c r="K81" s="343"/>
    </row>
    <row r="82" s="1" customFormat="1" ht="15" customHeight="1">
      <c r="B82" s="354"/>
      <c r="C82" s="329" t="s">
        <v>2192</v>
      </c>
      <c r="D82" s="329"/>
      <c r="E82" s="329"/>
      <c r="F82" s="352" t="s">
        <v>2184</v>
      </c>
      <c r="G82" s="353"/>
      <c r="H82" s="329" t="s">
        <v>2193</v>
      </c>
      <c r="I82" s="329" t="s">
        <v>2194</v>
      </c>
      <c r="J82" s="329"/>
      <c r="K82" s="343"/>
    </row>
    <row r="83" s="1" customFormat="1" ht="15" customHeight="1">
      <c r="B83" s="354"/>
      <c r="C83" s="355" t="s">
        <v>2195</v>
      </c>
      <c r="D83" s="355"/>
      <c r="E83" s="355"/>
      <c r="F83" s="356" t="s">
        <v>2190</v>
      </c>
      <c r="G83" s="355"/>
      <c r="H83" s="355" t="s">
        <v>2196</v>
      </c>
      <c r="I83" s="355" t="s">
        <v>2186</v>
      </c>
      <c r="J83" s="355">
        <v>15</v>
      </c>
      <c r="K83" s="343"/>
    </row>
    <row r="84" s="1" customFormat="1" ht="15" customHeight="1">
      <c r="B84" s="354"/>
      <c r="C84" s="355" t="s">
        <v>2197</v>
      </c>
      <c r="D84" s="355"/>
      <c r="E84" s="355"/>
      <c r="F84" s="356" t="s">
        <v>2190</v>
      </c>
      <c r="G84" s="355"/>
      <c r="H84" s="355" t="s">
        <v>2198</v>
      </c>
      <c r="I84" s="355" t="s">
        <v>2186</v>
      </c>
      <c r="J84" s="355">
        <v>15</v>
      </c>
      <c r="K84" s="343"/>
    </row>
    <row r="85" s="1" customFormat="1" ht="15" customHeight="1">
      <c r="B85" s="354"/>
      <c r="C85" s="355" t="s">
        <v>2199</v>
      </c>
      <c r="D85" s="355"/>
      <c r="E85" s="355"/>
      <c r="F85" s="356" t="s">
        <v>2190</v>
      </c>
      <c r="G85" s="355"/>
      <c r="H85" s="355" t="s">
        <v>2200</v>
      </c>
      <c r="I85" s="355" t="s">
        <v>2186</v>
      </c>
      <c r="J85" s="355">
        <v>20</v>
      </c>
      <c r="K85" s="343"/>
    </row>
    <row r="86" s="1" customFormat="1" ht="15" customHeight="1">
      <c r="B86" s="354"/>
      <c r="C86" s="355" t="s">
        <v>2201</v>
      </c>
      <c r="D86" s="355"/>
      <c r="E86" s="355"/>
      <c r="F86" s="356" t="s">
        <v>2190</v>
      </c>
      <c r="G86" s="355"/>
      <c r="H86" s="355" t="s">
        <v>2202</v>
      </c>
      <c r="I86" s="355" t="s">
        <v>2186</v>
      </c>
      <c r="J86" s="355">
        <v>20</v>
      </c>
      <c r="K86" s="343"/>
    </row>
    <row r="87" s="1" customFormat="1" ht="15" customHeight="1">
      <c r="B87" s="354"/>
      <c r="C87" s="329" t="s">
        <v>2203</v>
      </c>
      <c r="D87" s="329"/>
      <c r="E87" s="329"/>
      <c r="F87" s="352" t="s">
        <v>2190</v>
      </c>
      <c r="G87" s="353"/>
      <c r="H87" s="329" t="s">
        <v>2204</v>
      </c>
      <c r="I87" s="329" t="s">
        <v>2186</v>
      </c>
      <c r="J87" s="329">
        <v>50</v>
      </c>
      <c r="K87" s="343"/>
    </row>
    <row r="88" s="1" customFormat="1" ht="15" customHeight="1">
      <c r="B88" s="354"/>
      <c r="C88" s="329" t="s">
        <v>2205</v>
      </c>
      <c r="D88" s="329"/>
      <c r="E88" s="329"/>
      <c r="F88" s="352" t="s">
        <v>2190</v>
      </c>
      <c r="G88" s="353"/>
      <c r="H88" s="329" t="s">
        <v>2206</v>
      </c>
      <c r="I88" s="329" t="s">
        <v>2186</v>
      </c>
      <c r="J88" s="329">
        <v>20</v>
      </c>
      <c r="K88" s="343"/>
    </row>
    <row r="89" s="1" customFormat="1" ht="15" customHeight="1">
      <c r="B89" s="354"/>
      <c r="C89" s="329" t="s">
        <v>2207</v>
      </c>
      <c r="D89" s="329"/>
      <c r="E89" s="329"/>
      <c r="F89" s="352" t="s">
        <v>2190</v>
      </c>
      <c r="G89" s="353"/>
      <c r="H89" s="329" t="s">
        <v>2208</v>
      </c>
      <c r="I89" s="329" t="s">
        <v>2186</v>
      </c>
      <c r="J89" s="329">
        <v>20</v>
      </c>
      <c r="K89" s="343"/>
    </row>
    <row r="90" s="1" customFormat="1" ht="15" customHeight="1">
      <c r="B90" s="354"/>
      <c r="C90" s="329" t="s">
        <v>2209</v>
      </c>
      <c r="D90" s="329"/>
      <c r="E90" s="329"/>
      <c r="F90" s="352" t="s">
        <v>2190</v>
      </c>
      <c r="G90" s="353"/>
      <c r="H90" s="329" t="s">
        <v>2210</v>
      </c>
      <c r="I90" s="329" t="s">
        <v>2186</v>
      </c>
      <c r="J90" s="329">
        <v>50</v>
      </c>
      <c r="K90" s="343"/>
    </row>
    <row r="91" s="1" customFormat="1" ht="15" customHeight="1">
      <c r="B91" s="354"/>
      <c r="C91" s="329" t="s">
        <v>2211</v>
      </c>
      <c r="D91" s="329"/>
      <c r="E91" s="329"/>
      <c r="F91" s="352" t="s">
        <v>2190</v>
      </c>
      <c r="G91" s="353"/>
      <c r="H91" s="329" t="s">
        <v>2211</v>
      </c>
      <c r="I91" s="329" t="s">
        <v>2186</v>
      </c>
      <c r="J91" s="329">
        <v>50</v>
      </c>
      <c r="K91" s="343"/>
    </row>
    <row r="92" s="1" customFormat="1" ht="15" customHeight="1">
      <c r="B92" s="354"/>
      <c r="C92" s="329" t="s">
        <v>2212</v>
      </c>
      <c r="D92" s="329"/>
      <c r="E92" s="329"/>
      <c r="F92" s="352" t="s">
        <v>2190</v>
      </c>
      <c r="G92" s="353"/>
      <c r="H92" s="329" t="s">
        <v>2213</v>
      </c>
      <c r="I92" s="329" t="s">
        <v>2186</v>
      </c>
      <c r="J92" s="329">
        <v>255</v>
      </c>
      <c r="K92" s="343"/>
    </row>
    <row r="93" s="1" customFormat="1" ht="15" customHeight="1">
      <c r="B93" s="354"/>
      <c r="C93" s="329" t="s">
        <v>2214</v>
      </c>
      <c r="D93" s="329"/>
      <c r="E93" s="329"/>
      <c r="F93" s="352" t="s">
        <v>2184</v>
      </c>
      <c r="G93" s="353"/>
      <c r="H93" s="329" t="s">
        <v>2215</v>
      </c>
      <c r="I93" s="329" t="s">
        <v>2216</v>
      </c>
      <c r="J93" s="329"/>
      <c r="K93" s="343"/>
    </row>
    <row r="94" s="1" customFormat="1" ht="15" customHeight="1">
      <c r="B94" s="354"/>
      <c r="C94" s="329" t="s">
        <v>2217</v>
      </c>
      <c r="D94" s="329"/>
      <c r="E94" s="329"/>
      <c r="F94" s="352" t="s">
        <v>2184</v>
      </c>
      <c r="G94" s="353"/>
      <c r="H94" s="329" t="s">
        <v>2218</v>
      </c>
      <c r="I94" s="329" t="s">
        <v>2219</v>
      </c>
      <c r="J94" s="329"/>
      <c r="K94" s="343"/>
    </row>
    <row r="95" s="1" customFormat="1" ht="15" customHeight="1">
      <c r="B95" s="354"/>
      <c r="C95" s="329" t="s">
        <v>2220</v>
      </c>
      <c r="D95" s="329"/>
      <c r="E95" s="329"/>
      <c r="F95" s="352" t="s">
        <v>2184</v>
      </c>
      <c r="G95" s="353"/>
      <c r="H95" s="329" t="s">
        <v>2220</v>
      </c>
      <c r="I95" s="329" t="s">
        <v>2219</v>
      </c>
      <c r="J95" s="329"/>
      <c r="K95" s="343"/>
    </row>
    <row r="96" s="1" customFormat="1" ht="15" customHeight="1">
      <c r="B96" s="354"/>
      <c r="C96" s="329" t="s">
        <v>38</v>
      </c>
      <c r="D96" s="329"/>
      <c r="E96" s="329"/>
      <c r="F96" s="352" t="s">
        <v>2184</v>
      </c>
      <c r="G96" s="353"/>
      <c r="H96" s="329" t="s">
        <v>2221</v>
      </c>
      <c r="I96" s="329" t="s">
        <v>2219</v>
      </c>
      <c r="J96" s="329"/>
      <c r="K96" s="343"/>
    </row>
    <row r="97" s="1" customFormat="1" ht="15" customHeight="1">
      <c r="B97" s="354"/>
      <c r="C97" s="329" t="s">
        <v>48</v>
      </c>
      <c r="D97" s="329"/>
      <c r="E97" s="329"/>
      <c r="F97" s="352" t="s">
        <v>2184</v>
      </c>
      <c r="G97" s="353"/>
      <c r="H97" s="329" t="s">
        <v>2222</v>
      </c>
      <c r="I97" s="329" t="s">
        <v>2219</v>
      </c>
      <c r="J97" s="329"/>
      <c r="K97" s="343"/>
    </row>
    <row r="98" s="1" customFormat="1" ht="15" customHeight="1">
      <c r="B98" s="357"/>
      <c r="C98" s="358"/>
      <c r="D98" s="358"/>
      <c r="E98" s="358"/>
      <c r="F98" s="358"/>
      <c r="G98" s="358"/>
      <c r="H98" s="358"/>
      <c r="I98" s="358"/>
      <c r="J98" s="358"/>
      <c r="K98" s="359"/>
    </row>
    <row r="99" s="1" customFormat="1" ht="18.75" customHeight="1">
      <c r="B99" s="360"/>
      <c r="C99" s="361"/>
      <c r="D99" s="361"/>
      <c r="E99" s="361"/>
      <c r="F99" s="361"/>
      <c r="G99" s="361"/>
      <c r="H99" s="361"/>
      <c r="I99" s="361"/>
      <c r="J99" s="361"/>
      <c r="K99" s="360"/>
    </row>
    <row r="100" s="1" customFormat="1" ht="18.75" customHeight="1">
      <c r="B100" s="337"/>
      <c r="C100" s="337"/>
      <c r="D100" s="337"/>
      <c r="E100" s="337"/>
      <c r="F100" s="337"/>
      <c r="G100" s="337"/>
      <c r="H100" s="337"/>
      <c r="I100" s="337"/>
      <c r="J100" s="337"/>
      <c r="K100" s="337"/>
    </row>
    <row r="101" s="1" customFormat="1" ht="7.5" customHeight="1">
      <c r="B101" s="338"/>
      <c r="C101" s="339"/>
      <c r="D101" s="339"/>
      <c r="E101" s="339"/>
      <c r="F101" s="339"/>
      <c r="G101" s="339"/>
      <c r="H101" s="339"/>
      <c r="I101" s="339"/>
      <c r="J101" s="339"/>
      <c r="K101" s="340"/>
    </row>
    <row r="102" s="1" customFormat="1" ht="45" customHeight="1">
      <c r="B102" s="341"/>
      <c r="C102" s="342" t="s">
        <v>2223</v>
      </c>
      <c r="D102" s="342"/>
      <c r="E102" s="342"/>
      <c r="F102" s="342"/>
      <c r="G102" s="342"/>
      <c r="H102" s="342"/>
      <c r="I102" s="342"/>
      <c r="J102" s="342"/>
      <c r="K102" s="343"/>
    </row>
    <row r="103" s="1" customFormat="1" ht="17.25" customHeight="1">
      <c r="B103" s="341"/>
      <c r="C103" s="344" t="s">
        <v>2178</v>
      </c>
      <c r="D103" s="344"/>
      <c r="E103" s="344"/>
      <c r="F103" s="344" t="s">
        <v>2179</v>
      </c>
      <c r="G103" s="345"/>
      <c r="H103" s="344" t="s">
        <v>54</v>
      </c>
      <c r="I103" s="344" t="s">
        <v>57</v>
      </c>
      <c r="J103" s="344" t="s">
        <v>2180</v>
      </c>
      <c r="K103" s="343"/>
    </row>
    <row r="104" s="1" customFormat="1" ht="17.25" customHeight="1">
      <c r="B104" s="341"/>
      <c r="C104" s="346" t="s">
        <v>2181</v>
      </c>
      <c r="D104" s="346"/>
      <c r="E104" s="346"/>
      <c r="F104" s="347" t="s">
        <v>2182</v>
      </c>
      <c r="G104" s="348"/>
      <c r="H104" s="346"/>
      <c r="I104" s="346"/>
      <c r="J104" s="346" t="s">
        <v>2183</v>
      </c>
      <c r="K104" s="343"/>
    </row>
    <row r="105" s="1" customFormat="1" ht="5.25" customHeight="1">
      <c r="B105" s="341"/>
      <c r="C105" s="344"/>
      <c r="D105" s="344"/>
      <c r="E105" s="344"/>
      <c r="F105" s="344"/>
      <c r="G105" s="362"/>
      <c r="H105" s="344"/>
      <c r="I105" s="344"/>
      <c r="J105" s="344"/>
      <c r="K105" s="343"/>
    </row>
    <row r="106" s="1" customFormat="1" ht="15" customHeight="1">
      <c r="B106" s="341"/>
      <c r="C106" s="329" t="s">
        <v>53</v>
      </c>
      <c r="D106" s="351"/>
      <c r="E106" s="351"/>
      <c r="F106" s="352" t="s">
        <v>2184</v>
      </c>
      <c r="G106" s="329"/>
      <c r="H106" s="329" t="s">
        <v>2224</v>
      </c>
      <c r="I106" s="329" t="s">
        <v>2186</v>
      </c>
      <c r="J106" s="329">
        <v>20</v>
      </c>
      <c r="K106" s="343"/>
    </row>
    <row r="107" s="1" customFormat="1" ht="15" customHeight="1">
      <c r="B107" s="341"/>
      <c r="C107" s="329" t="s">
        <v>2187</v>
      </c>
      <c r="D107" s="329"/>
      <c r="E107" s="329"/>
      <c r="F107" s="352" t="s">
        <v>2184</v>
      </c>
      <c r="G107" s="329"/>
      <c r="H107" s="329" t="s">
        <v>2224</v>
      </c>
      <c r="I107" s="329" t="s">
        <v>2186</v>
      </c>
      <c r="J107" s="329">
        <v>120</v>
      </c>
      <c r="K107" s="343"/>
    </row>
    <row r="108" s="1" customFormat="1" ht="15" customHeight="1">
      <c r="B108" s="354"/>
      <c r="C108" s="329" t="s">
        <v>2189</v>
      </c>
      <c r="D108" s="329"/>
      <c r="E108" s="329"/>
      <c r="F108" s="352" t="s">
        <v>2190</v>
      </c>
      <c r="G108" s="329"/>
      <c r="H108" s="329" t="s">
        <v>2224</v>
      </c>
      <c r="I108" s="329" t="s">
        <v>2186</v>
      </c>
      <c r="J108" s="329">
        <v>50</v>
      </c>
      <c r="K108" s="343"/>
    </row>
    <row r="109" s="1" customFormat="1" ht="15" customHeight="1">
      <c r="B109" s="354"/>
      <c r="C109" s="329" t="s">
        <v>2192</v>
      </c>
      <c r="D109" s="329"/>
      <c r="E109" s="329"/>
      <c r="F109" s="352" t="s">
        <v>2184</v>
      </c>
      <c r="G109" s="329"/>
      <c r="H109" s="329" t="s">
        <v>2224</v>
      </c>
      <c r="I109" s="329" t="s">
        <v>2194</v>
      </c>
      <c r="J109" s="329"/>
      <c r="K109" s="343"/>
    </row>
    <row r="110" s="1" customFormat="1" ht="15" customHeight="1">
      <c r="B110" s="354"/>
      <c r="C110" s="329" t="s">
        <v>2203</v>
      </c>
      <c r="D110" s="329"/>
      <c r="E110" s="329"/>
      <c r="F110" s="352" t="s">
        <v>2190</v>
      </c>
      <c r="G110" s="329"/>
      <c r="H110" s="329" t="s">
        <v>2224</v>
      </c>
      <c r="I110" s="329" t="s">
        <v>2186</v>
      </c>
      <c r="J110" s="329">
        <v>50</v>
      </c>
      <c r="K110" s="343"/>
    </row>
    <row r="111" s="1" customFormat="1" ht="15" customHeight="1">
      <c r="B111" s="354"/>
      <c r="C111" s="329" t="s">
        <v>2211</v>
      </c>
      <c r="D111" s="329"/>
      <c r="E111" s="329"/>
      <c r="F111" s="352" t="s">
        <v>2190</v>
      </c>
      <c r="G111" s="329"/>
      <c r="H111" s="329" t="s">
        <v>2224</v>
      </c>
      <c r="I111" s="329" t="s">
        <v>2186</v>
      </c>
      <c r="J111" s="329">
        <v>50</v>
      </c>
      <c r="K111" s="343"/>
    </row>
    <row r="112" s="1" customFormat="1" ht="15" customHeight="1">
      <c r="B112" s="354"/>
      <c r="C112" s="329" t="s">
        <v>2209</v>
      </c>
      <c r="D112" s="329"/>
      <c r="E112" s="329"/>
      <c r="F112" s="352" t="s">
        <v>2190</v>
      </c>
      <c r="G112" s="329"/>
      <c r="H112" s="329" t="s">
        <v>2224</v>
      </c>
      <c r="I112" s="329" t="s">
        <v>2186</v>
      </c>
      <c r="J112" s="329">
        <v>50</v>
      </c>
      <c r="K112" s="343"/>
    </row>
    <row r="113" s="1" customFormat="1" ht="15" customHeight="1">
      <c r="B113" s="354"/>
      <c r="C113" s="329" t="s">
        <v>53</v>
      </c>
      <c r="D113" s="329"/>
      <c r="E113" s="329"/>
      <c r="F113" s="352" t="s">
        <v>2184</v>
      </c>
      <c r="G113" s="329"/>
      <c r="H113" s="329" t="s">
        <v>2225</v>
      </c>
      <c r="I113" s="329" t="s">
        <v>2186</v>
      </c>
      <c r="J113" s="329">
        <v>20</v>
      </c>
      <c r="K113" s="343"/>
    </row>
    <row r="114" s="1" customFormat="1" ht="15" customHeight="1">
      <c r="B114" s="354"/>
      <c r="C114" s="329" t="s">
        <v>2226</v>
      </c>
      <c r="D114" s="329"/>
      <c r="E114" s="329"/>
      <c r="F114" s="352" t="s">
        <v>2184</v>
      </c>
      <c r="G114" s="329"/>
      <c r="H114" s="329" t="s">
        <v>2227</v>
      </c>
      <c r="I114" s="329" t="s">
        <v>2186</v>
      </c>
      <c r="J114" s="329">
        <v>120</v>
      </c>
      <c r="K114" s="343"/>
    </row>
    <row r="115" s="1" customFormat="1" ht="15" customHeight="1">
      <c r="B115" s="354"/>
      <c r="C115" s="329" t="s">
        <v>38</v>
      </c>
      <c r="D115" s="329"/>
      <c r="E115" s="329"/>
      <c r="F115" s="352" t="s">
        <v>2184</v>
      </c>
      <c r="G115" s="329"/>
      <c r="H115" s="329" t="s">
        <v>2228</v>
      </c>
      <c r="I115" s="329" t="s">
        <v>2219</v>
      </c>
      <c r="J115" s="329"/>
      <c r="K115" s="343"/>
    </row>
    <row r="116" s="1" customFormat="1" ht="15" customHeight="1">
      <c r="B116" s="354"/>
      <c r="C116" s="329" t="s">
        <v>48</v>
      </c>
      <c r="D116" s="329"/>
      <c r="E116" s="329"/>
      <c r="F116" s="352" t="s">
        <v>2184</v>
      </c>
      <c r="G116" s="329"/>
      <c r="H116" s="329" t="s">
        <v>2229</v>
      </c>
      <c r="I116" s="329" t="s">
        <v>2219</v>
      </c>
      <c r="J116" s="329"/>
      <c r="K116" s="343"/>
    </row>
    <row r="117" s="1" customFormat="1" ht="15" customHeight="1">
      <c r="B117" s="354"/>
      <c r="C117" s="329" t="s">
        <v>57</v>
      </c>
      <c r="D117" s="329"/>
      <c r="E117" s="329"/>
      <c r="F117" s="352" t="s">
        <v>2184</v>
      </c>
      <c r="G117" s="329"/>
      <c r="H117" s="329" t="s">
        <v>2230</v>
      </c>
      <c r="I117" s="329" t="s">
        <v>2231</v>
      </c>
      <c r="J117" s="329"/>
      <c r="K117" s="343"/>
    </row>
    <row r="118" s="1" customFormat="1" ht="15" customHeight="1">
      <c r="B118" s="357"/>
      <c r="C118" s="363"/>
      <c r="D118" s="363"/>
      <c r="E118" s="363"/>
      <c r="F118" s="363"/>
      <c r="G118" s="363"/>
      <c r="H118" s="363"/>
      <c r="I118" s="363"/>
      <c r="J118" s="363"/>
      <c r="K118" s="359"/>
    </row>
    <row r="119" s="1" customFormat="1" ht="18.75" customHeight="1">
      <c r="B119" s="364"/>
      <c r="C119" s="365"/>
      <c r="D119" s="365"/>
      <c r="E119" s="365"/>
      <c r="F119" s="366"/>
      <c r="G119" s="365"/>
      <c r="H119" s="365"/>
      <c r="I119" s="365"/>
      <c r="J119" s="365"/>
      <c r="K119" s="364"/>
    </row>
    <row r="120" s="1" customFormat="1" ht="18.75" customHeight="1">
      <c r="B120" s="337"/>
      <c r="C120" s="337"/>
      <c r="D120" s="337"/>
      <c r="E120" s="337"/>
      <c r="F120" s="337"/>
      <c r="G120" s="337"/>
      <c r="H120" s="337"/>
      <c r="I120" s="337"/>
      <c r="J120" s="337"/>
      <c r="K120" s="337"/>
    </row>
    <row r="121" s="1" customFormat="1" ht="7.5" customHeight="1">
      <c r="B121" s="367"/>
      <c r="C121" s="368"/>
      <c r="D121" s="368"/>
      <c r="E121" s="368"/>
      <c r="F121" s="368"/>
      <c r="G121" s="368"/>
      <c r="H121" s="368"/>
      <c r="I121" s="368"/>
      <c r="J121" s="368"/>
      <c r="K121" s="369"/>
    </row>
    <row r="122" s="1" customFormat="1" ht="45" customHeight="1">
      <c r="B122" s="370"/>
      <c r="C122" s="320" t="s">
        <v>2232</v>
      </c>
      <c r="D122" s="320"/>
      <c r="E122" s="320"/>
      <c r="F122" s="320"/>
      <c r="G122" s="320"/>
      <c r="H122" s="320"/>
      <c r="I122" s="320"/>
      <c r="J122" s="320"/>
      <c r="K122" s="371"/>
    </row>
    <row r="123" s="1" customFormat="1" ht="17.25" customHeight="1">
      <c r="B123" s="372"/>
      <c r="C123" s="344" t="s">
        <v>2178</v>
      </c>
      <c r="D123" s="344"/>
      <c r="E123" s="344"/>
      <c r="F123" s="344" t="s">
        <v>2179</v>
      </c>
      <c r="G123" s="345"/>
      <c r="H123" s="344" t="s">
        <v>54</v>
      </c>
      <c r="I123" s="344" t="s">
        <v>57</v>
      </c>
      <c r="J123" s="344" t="s">
        <v>2180</v>
      </c>
      <c r="K123" s="373"/>
    </row>
    <row r="124" s="1" customFormat="1" ht="17.25" customHeight="1">
      <c r="B124" s="372"/>
      <c r="C124" s="346" t="s">
        <v>2181</v>
      </c>
      <c r="D124" s="346"/>
      <c r="E124" s="346"/>
      <c r="F124" s="347" t="s">
        <v>2182</v>
      </c>
      <c r="G124" s="348"/>
      <c r="H124" s="346"/>
      <c r="I124" s="346"/>
      <c r="J124" s="346" t="s">
        <v>2183</v>
      </c>
      <c r="K124" s="373"/>
    </row>
    <row r="125" s="1" customFormat="1" ht="5.25" customHeight="1">
      <c r="B125" s="374"/>
      <c r="C125" s="349"/>
      <c r="D125" s="349"/>
      <c r="E125" s="349"/>
      <c r="F125" s="349"/>
      <c r="G125" s="375"/>
      <c r="H125" s="349"/>
      <c r="I125" s="349"/>
      <c r="J125" s="349"/>
      <c r="K125" s="376"/>
    </row>
    <row r="126" s="1" customFormat="1" ht="15" customHeight="1">
      <c r="B126" s="374"/>
      <c r="C126" s="329" t="s">
        <v>2187</v>
      </c>
      <c r="D126" s="351"/>
      <c r="E126" s="351"/>
      <c r="F126" s="352" t="s">
        <v>2184</v>
      </c>
      <c r="G126" s="329"/>
      <c r="H126" s="329" t="s">
        <v>2224</v>
      </c>
      <c r="I126" s="329" t="s">
        <v>2186</v>
      </c>
      <c r="J126" s="329">
        <v>120</v>
      </c>
      <c r="K126" s="377"/>
    </row>
    <row r="127" s="1" customFormat="1" ht="15" customHeight="1">
      <c r="B127" s="374"/>
      <c r="C127" s="329" t="s">
        <v>2233</v>
      </c>
      <c r="D127" s="329"/>
      <c r="E127" s="329"/>
      <c r="F127" s="352" t="s">
        <v>2184</v>
      </c>
      <c r="G127" s="329"/>
      <c r="H127" s="329" t="s">
        <v>2234</v>
      </c>
      <c r="I127" s="329" t="s">
        <v>2186</v>
      </c>
      <c r="J127" s="329" t="s">
        <v>2235</v>
      </c>
      <c r="K127" s="377"/>
    </row>
    <row r="128" s="1" customFormat="1" ht="15" customHeight="1">
      <c r="B128" s="374"/>
      <c r="C128" s="329" t="s">
        <v>85</v>
      </c>
      <c r="D128" s="329"/>
      <c r="E128" s="329"/>
      <c r="F128" s="352" t="s">
        <v>2184</v>
      </c>
      <c r="G128" s="329"/>
      <c r="H128" s="329" t="s">
        <v>2236</v>
      </c>
      <c r="I128" s="329" t="s">
        <v>2186</v>
      </c>
      <c r="J128" s="329" t="s">
        <v>2235</v>
      </c>
      <c r="K128" s="377"/>
    </row>
    <row r="129" s="1" customFormat="1" ht="15" customHeight="1">
      <c r="B129" s="374"/>
      <c r="C129" s="329" t="s">
        <v>2195</v>
      </c>
      <c r="D129" s="329"/>
      <c r="E129" s="329"/>
      <c r="F129" s="352" t="s">
        <v>2190</v>
      </c>
      <c r="G129" s="329"/>
      <c r="H129" s="329" t="s">
        <v>2196</v>
      </c>
      <c r="I129" s="329" t="s">
        <v>2186</v>
      </c>
      <c r="J129" s="329">
        <v>15</v>
      </c>
      <c r="K129" s="377"/>
    </row>
    <row r="130" s="1" customFormat="1" ht="15" customHeight="1">
      <c r="B130" s="374"/>
      <c r="C130" s="355" t="s">
        <v>2197</v>
      </c>
      <c r="D130" s="355"/>
      <c r="E130" s="355"/>
      <c r="F130" s="356" t="s">
        <v>2190</v>
      </c>
      <c r="G130" s="355"/>
      <c r="H130" s="355" t="s">
        <v>2198</v>
      </c>
      <c r="I130" s="355" t="s">
        <v>2186</v>
      </c>
      <c r="J130" s="355">
        <v>15</v>
      </c>
      <c r="K130" s="377"/>
    </row>
    <row r="131" s="1" customFormat="1" ht="15" customHeight="1">
      <c r="B131" s="374"/>
      <c r="C131" s="355" t="s">
        <v>2199</v>
      </c>
      <c r="D131" s="355"/>
      <c r="E131" s="355"/>
      <c r="F131" s="356" t="s">
        <v>2190</v>
      </c>
      <c r="G131" s="355"/>
      <c r="H131" s="355" t="s">
        <v>2200</v>
      </c>
      <c r="I131" s="355" t="s">
        <v>2186</v>
      </c>
      <c r="J131" s="355">
        <v>20</v>
      </c>
      <c r="K131" s="377"/>
    </row>
    <row r="132" s="1" customFormat="1" ht="15" customHeight="1">
      <c r="B132" s="374"/>
      <c r="C132" s="355" t="s">
        <v>2201</v>
      </c>
      <c r="D132" s="355"/>
      <c r="E132" s="355"/>
      <c r="F132" s="356" t="s">
        <v>2190</v>
      </c>
      <c r="G132" s="355"/>
      <c r="H132" s="355" t="s">
        <v>2202</v>
      </c>
      <c r="I132" s="355" t="s">
        <v>2186</v>
      </c>
      <c r="J132" s="355">
        <v>20</v>
      </c>
      <c r="K132" s="377"/>
    </row>
    <row r="133" s="1" customFormat="1" ht="15" customHeight="1">
      <c r="B133" s="374"/>
      <c r="C133" s="329" t="s">
        <v>2189</v>
      </c>
      <c r="D133" s="329"/>
      <c r="E133" s="329"/>
      <c r="F133" s="352" t="s">
        <v>2190</v>
      </c>
      <c r="G133" s="329"/>
      <c r="H133" s="329" t="s">
        <v>2224</v>
      </c>
      <c r="I133" s="329" t="s">
        <v>2186</v>
      </c>
      <c r="J133" s="329">
        <v>50</v>
      </c>
      <c r="K133" s="377"/>
    </row>
    <row r="134" s="1" customFormat="1" ht="15" customHeight="1">
      <c r="B134" s="374"/>
      <c r="C134" s="329" t="s">
        <v>2203</v>
      </c>
      <c r="D134" s="329"/>
      <c r="E134" s="329"/>
      <c r="F134" s="352" t="s">
        <v>2190</v>
      </c>
      <c r="G134" s="329"/>
      <c r="H134" s="329" t="s">
        <v>2224</v>
      </c>
      <c r="I134" s="329" t="s">
        <v>2186</v>
      </c>
      <c r="J134" s="329">
        <v>50</v>
      </c>
      <c r="K134" s="377"/>
    </row>
    <row r="135" s="1" customFormat="1" ht="15" customHeight="1">
      <c r="B135" s="374"/>
      <c r="C135" s="329" t="s">
        <v>2209</v>
      </c>
      <c r="D135" s="329"/>
      <c r="E135" s="329"/>
      <c r="F135" s="352" t="s">
        <v>2190</v>
      </c>
      <c r="G135" s="329"/>
      <c r="H135" s="329" t="s">
        <v>2224</v>
      </c>
      <c r="I135" s="329" t="s">
        <v>2186</v>
      </c>
      <c r="J135" s="329">
        <v>50</v>
      </c>
      <c r="K135" s="377"/>
    </row>
    <row r="136" s="1" customFormat="1" ht="15" customHeight="1">
      <c r="B136" s="374"/>
      <c r="C136" s="329" t="s">
        <v>2211</v>
      </c>
      <c r="D136" s="329"/>
      <c r="E136" s="329"/>
      <c r="F136" s="352" t="s">
        <v>2190</v>
      </c>
      <c r="G136" s="329"/>
      <c r="H136" s="329" t="s">
        <v>2224</v>
      </c>
      <c r="I136" s="329" t="s">
        <v>2186</v>
      </c>
      <c r="J136" s="329">
        <v>50</v>
      </c>
      <c r="K136" s="377"/>
    </row>
    <row r="137" s="1" customFormat="1" ht="15" customHeight="1">
      <c r="B137" s="374"/>
      <c r="C137" s="329" t="s">
        <v>2212</v>
      </c>
      <c r="D137" s="329"/>
      <c r="E137" s="329"/>
      <c r="F137" s="352" t="s">
        <v>2190</v>
      </c>
      <c r="G137" s="329"/>
      <c r="H137" s="329" t="s">
        <v>2237</v>
      </c>
      <c r="I137" s="329" t="s">
        <v>2186</v>
      </c>
      <c r="J137" s="329">
        <v>255</v>
      </c>
      <c r="K137" s="377"/>
    </row>
    <row r="138" s="1" customFormat="1" ht="15" customHeight="1">
      <c r="B138" s="374"/>
      <c r="C138" s="329" t="s">
        <v>2214</v>
      </c>
      <c r="D138" s="329"/>
      <c r="E138" s="329"/>
      <c r="F138" s="352" t="s">
        <v>2184</v>
      </c>
      <c r="G138" s="329"/>
      <c r="H138" s="329" t="s">
        <v>2238</v>
      </c>
      <c r="I138" s="329" t="s">
        <v>2216</v>
      </c>
      <c r="J138" s="329"/>
      <c r="K138" s="377"/>
    </row>
    <row r="139" s="1" customFormat="1" ht="15" customHeight="1">
      <c r="B139" s="374"/>
      <c r="C139" s="329" t="s">
        <v>2217</v>
      </c>
      <c r="D139" s="329"/>
      <c r="E139" s="329"/>
      <c r="F139" s="352" t="s">
        <v>2184</v>
      </c>
      <c r="G139" s="329"/>
      <c r="H139" s="329" t="s">
        <v>2239</v>
      </c>
      <c r="I139" s="329" t="s">
        <v>2219</v>
      </c>
      <c r="J139" s="329"/>
      <c r="K139" s="377"/>
    </row>
    <row r="140" s="1" customFormat="1" ht="15" customHeight="1">
      <c r="B140" s="374"/>
      <c r="C140" s="329" t="s">
        <v>2220</v>
      </c>
      <c r="D140" s="329"/>
      <c r="E140" s="329"/>
      <c r="F140" s="352" t="s">
        <v>2184</v>
      </c>
      <c r="G140" s="329"/>
      <c r="H140" s="329" t="s">
        <v>2220</v>
      </c>
      <c r="I140" s="329" t="s">
        <v>2219</v>
      </c>
      <c r="J140" s="329"/>
      <c r="K140" s="377"/>
    </row>
    <row r="141" s="1" customFormat="1" ht="15" customHeight="1">
      <c r="B141" s="374"/>
      <c r="C141" s="329" t="s">
        <v>38</v>
      </c>
      <c r="D141" s="329"/>
      <c r="E141" s="329"/>
      <c r="F141" s="352" t="s">
        <v>2184</v>
      </c>
      <c r="G141" s="329"/>
      <c r="H141" s="329" t="s">
        <v>2240</v>
      </c>
      <c r="I141" s="329" t="s">
        <v>2219</v>
      </c>
      <c r="J141" s="329"/>
      <c r="K141" s="377"/>
    </row>
    <row r="142" s="1" customFormat="1" ht="15" customHeight="1">
      <c r="B142" s="374"/>
      <c r="C142" s="329" t="s">
        <v>2241</v>
      </c>
      <c r="D142" s="329"/>
      <c r="E142" s="329"/>
      <c r="F142" s="352" t="s">
        <v>2184</v>
      </c>
      <c r="G142" s="329"/>
      <c r="H142" s="329" t="s">
        <v>2242</v>
      </c>
      <c r="I142" s="329" t="s">
        <v>2219</v>
      </c>
      <c r="J142" s="329"/>
      <c r="K142" s="377"/>
    </row>
    <row r="143" s="1" customFormat="1" ht="15" customHeight="1">
      <c r="B143" s="378"/>
      <c r="C143" s="379"/>
      <c r="D143" s="379"/>
      <c r="E143" s="379"/>
      <c r="F143" s="379"/>
      <c r="G143" s="379"/>
      <c r="H143" s="379"/>
      <c r="I143" s="379"/>
      <c r="J143" s="379"/>
      <c r="K143" s="380"/>
    </row>
    <row r="144" s="1" customFormat="1" ht="18.75" customHeight="1">
      <c r="B144" s="365"/>
      <c r="C144" s="365"/>
      <c r="D144" s="365"/>
      <c r="E144" s="365"/>
      <c r="F144" s="366"/>
      <c r="G144" s="365"/>
      <c r="H144" s="365"/>
      <c r="I144" s="365"/>
      <c r="J144" s="365"/>
      <c r="K144" s="365"/>
    </row>
    <row r="145" s="1" customFormat="1" ht="18.75" customHeight="1">
      <c r="B145" s="337"/>
      <c r="C145" s="337"/>
      <c r="D145" s="337"/>
      <c r="E145" s="337"/>
      <c r="F145" s="337"/>
      <c r="G145" s="337"/>
      <c r="H145" s="337"/>
      <c r="I145" s="337"/>
      <c r="J145" s="337"/>
      <c r="K145" s="337"/>
    </row>
    <row r="146" s="1" customFormat="1" ht="7.5" customHeight="1">
      <c r="B146" s="338"/>
      <c r="C146" s="339"/>
      <c r="D146" s="339"/>
      <c r="E146" s="339"/>
      <c r="F146" s="339"/>
      <c r="G146" s="339"/>
      <c r="H146" s="339"/>
      <c r="I146" s="339"/>
      <c r="J146" s="339"/>
      <c r="K146" s="340"/>
    </row>
    <row r="147" s="1" customFormat="1" ht="45" customHeight="1">
      <c r="B147" s="341"/>
      <c r="C147" s="342" t="s">
        <v>2243</v>
      </c>
      <c r="D147" s="342"/>
      <c r="E147" s="342"/>
      <c r="F147" s="342"/>
      <c r="G147" s="342"/>
      <c r="H147" s="342"/>
      <c r="I147" s="342"/>
      <c r="J147" s="342"/>
      <c r="K147" s="343"/>
    </row>
    <row r="148" s="1" customFormat="1" ht="17.25" customHeight="1">
      <c r="B148" s="341"/>
      <c r="C148" s="344" t="s">
        <v>2178</v>
      </c>
      <c r="D148" s="344"/>
      <c r="E148" s="344"/>
      <c r="F148" s="344" t="s">
        <v>2179</v>
      </c>
      <c r="G148" s="345"/>
      <c r="H148" s="344" t="s">
        <v>54</v>
      </c>
      <c r="I148" s="344" t="s">
        <v>57</v>
      </c>
      <c r="J148" s="344" t="s">
        <v>2180</v>
      </c>
      <c r="K148" s="343"/>
    </row>
    <row r="149" s="1" customFormat="1" ht="17.25" customHeight="1">
      <c r="B149" s="341"/>
      <c r="C149" s="346" t="s">
        <v>2181</v>
      </c>
      <c r="D149" s="346"/>
      <c r="E149" s="346"/>
      <c r="F149" s="347" t="s">
        <v>2182</v>
      </c>
      <c r="G149" s="348"/>
      <c r="H149" s="346"/>
      <c r="I149" s="346"/>
      <c r="J149" s="346" t="s">
        <v>2183</v>
      </c>
      <c r="K149" s="343"/>
    </row>
    <row r="150" s="1" customFormat="1" ht="5.25" customHeight="1">
      <c r="B150" s="354"/>
      <c r="C150" s="349"/>
      <c r="D150" s="349"/>
      <c r="E150" s="349"/>
      <c r="F150" s="349"/>
      <c r="G150" s="350"/>
      <c r="H150" s="349"/>
      <c r="I150" s="349"/>
      <c r="J150" s="349"/>
      <c r="K150" s="377"/>
    </row>
    <row r="151" s="1" customFormat="1" ht="15" customHeight="1">
      <c r="B151" s="354"/>
      <c r="C151" s="381" t="s">
        <v>2187</v>
      </c>
      <c r="D151" s="329"/>
      <c r="E151" s="329"/>
      <c r="F151" s="382" t="s">
        <v>2184</v>
      </c>
      <c r="G151" s="329"/>
      <c r="H151" s="381" t="s">
        <v>2224</v>
      </c>
      <c r="I151" s="381" t="s">
        <v>2186</v>
      </c>
      <c r="J151" s="381">
        <v>120</v>
      </c>
      <c r="K151" s="377"/>
    </row>
    <row r="152" s="1" customFormat="1" ht="15" customHeight="1">
      <c r="B152" s="354"/>
      <c r="C152" s="381" t="s">
        <v>2233</v>
      </c>
      <c r="D152" s="329"/>
      <c r="E152" s="329"/>
      <c r="F152" s="382" t="s">
        <v>2184</v>
      </c>
      <c r="G152" s="329"/>
      <c r="H152" s="381" t="s">
        <v>2244</v>
      </c>
      <c r="I152" s="381" t="s">
        <v>2186</v>
      </c>
      <c r="J152" s="381" t="s">
        <v>2235</v>
      </c>
      <c r="K152" s="377"/>
    </row>
    <row r="153" s="1" customFormat="1" ht="15" customHeight="1">
      <c r="B153" s="354"/>
      <c r="C153" s="381" t="s">
        <v>85</v>
      </c>
      <c r="D153" s="329"/>
      <c r="E153" s="329"/>
      <c r="F153" s="382" t="s">
        <v>2184</v>
      </c>
      <c r="G153" s="329"/>
      <c r="H153" s="381" t="s">
        <v>2245</v>
      </c>
      <c r="I153" s="381" t="s">
        <v>2186</v>
      </c>
      <c r="J153" s="381" t="s">
        <v>2235</v>
      </c>
      <c r="K153" s="377"/>
    </row>
    <row r="154" s="1" customFormat="1" ht="15" customHeight="1">
      <c r="B154" s="354"/>
      <c r="C154" s="381" t="s">
        <v>2189</v>
      </c>
      <c r="D154" s="329"/>
      <c r="E154" s="329"/>
      <c r="F154" s="382" t="s">
        <v>2190</v>
      </c>
      <c r="G154" s="329"/>
      <c r="H154" s="381" t="s">
        <v>2224</v>
      </c>
      <c r="I154" s="381" t="s">
        <v>2186</v>
      </c>
      <c r="J154" s="381">
        <v>50</v>
      </c>
      <c r="K154" s="377"/>
    </row>
    <row r="155" s="1" customFormat="1" ht="15" customHeight="1">
      <c r="B155" s="354"/>
      <c r="C155" s="381" t="s">
        <v>2192</v>
      </c>
      <c r="D155" s="329"/>
      <c r="E155" s="329"/>
      <c r="F155" s="382" t="s">
        <v>2184</v>
      </c>
      <c r="G155" s="329"/>
      <c r="H155" s="381" t="s">
        <v>2224</v>
      </c>
      <c r="I155" s="381" t="s">
        <v>2194</v>
      </c>
      <c r="J155" s="381"/>
      <c r="K155" s="377"/>
    </row>
    <row r="156" s="1" customFormat="1" ht="15" customHeight="1">
      <c r="B156" s="354"/>
      <c r="C156" s="381" t="s">
        <v>2203</v>
      </c>
      <c r="D156" s="329"/>
      <c r="E156" s="329"/>
      <c r="F156" s="382" t="s">
        <v>2190</v>
      </c>
      <c r="G156" s="329"/>
      <c r="H156" s="381" t="s">
        <v>2224</v>
      </c>
      <c r="I156" s="381" t="s">
        <v>2186</v>
      </c>
      <c r="J156" s="381">
        <v>50</v>
      </c>
      <c r="K156" s="377"/>
    </row>
    <row r="157" s="1" customFormat="1" ht="15" customHeight="1">
      <c r="B157" s="354"/>
      <c r="C157" s="381" t="s">
        <v>2211</v>
      </c>
      <c r="D157" s="329"/>
      <c r="E157" s="329"/>
      <c r="F157" s="382" t="s">
        <v>2190</v>
      </c>
      <c r="G157" s="329"/>
      <c r="H157" s="381" t="s">
        <v>2224</v>
      </c>
      <c r="I157" s="381" t="s">
        <v>2186</v>
      </c>
      <c r="J157" s="381">
        <v>50</v>
      </c>
      <c r="K157" s="377"/>
    </row>
    <row r="158" s="1" customFormat="1" ht="15" customHeight="1">
      <c r="B158" s="354"/>
      <c r="C158" s="381" t="s">
        <v>2209</v>
      </c>
      <c r="D158" s="329"/>
      <c r="E158" s="329"/>
      <c r="F158" s="382" t="s">
        <v>2190</v>
      </c>
      <c r="G158" s="329"/>
      <c r="H158" s="381" t="s">
        <v>2224</v>
      </c>
      <c r="I158" s="381" t="s">
        <v>2186</v>
      </c>
      <c r="J158" s="381">
        <v>50</v>
      </c>
      <c r="K158" s="377"/>
    </row>
    <row r="159" s="1" customFormat="1" ht="15" customHeight="1">
      <c r="B159" s="354"/>
      <c r="C159" s="381" t="s">
        <v>133</v>
      </c>
      <c r="D159" s="329"/>
      <c r="E159" s="329"/>
      <c r="F159" s="382" t="s">
        <v>2184</v>
      </c>
      <c r="G159" s="329"/>
      <c r="H159" s="381" t="s">
        <v>2246</v>
      </c>
      <c r="I159" s="381" t="s">
        <v>2186</v>
      </c>
      <c r="J159" s="381" t="s">
        <v>2247</v>
      </c>
      <c r="K159" s="377"/>
    </row>
    <row r="160" s="1" customFormat="1" ht="15" customHeight="1">
      <c r="B160" s="354"/>
      <c r="C160" s="381" t="s">
        <v>2248</v>
      </c>
      <c r="D160" s="329"/>
      <c r="E160" s="329"/>
      <c r="F160" s="382" t="s">
        <v>2184</v>
      </c>
      <c r="G160" s="329"/>
      <c r="H160" s="381" t="s">
        <v>2249</v>
      </c>
      <c r="I160" s="381" t="s">
        <v>2219</v>
      </c>
      <c r="J160" s="381"/>
      <c r="K160" s="377"/>
    </row>
    <row r="161" s="1" customFormat="1" ht="15" customHeight="1">
      <c r="B161" s="383"/>
      <c r="C161" s="363"/>
      <c r="D161" s="363"/>
      <c r="E161" s="363"/>
      <c r="F161" s="363"/>
      <c r="G161" s="363"/>
      <c r="H161" s="363"/>
      <c r="I161" s="363"/>
      <c r="J161" s="363"/>
      <c r="K161" s="384"/>
    </row>
    <row r="162" s="1" customFormat="1" ht="18.75" customHeight="1">
      <c r="B162" s="365"/>
      <c r="C162" s="375"/>
      <c r="D162" s="375"/>
      <c r="E162" s="375"/>
      <c r="F162" s="385"/>
      <c r="G162" s="375"/>
      <c r="H162" s="375"/>
      <c r="I162" s="375"/>
      <c r="J162" s="375"/>
      <c r="K162" s="365"/>
    </row>
    <row r="163" s="1" customFormat="1" ht="18.75" customHeight="1">
      <c r="B163" s="337"/>
      <c r="C163" s="337"/>
      <c r="D163" s="337"/>
      <c r="E163" s="337"/>
      <c r="F163" s="337"/>
      <c r="G163" s="337"/>
      <c r="H163" s="337"/>
      <c r="I163" s="337"/>
      <c r="J163" s="337"/>
      <c r="K163" s="337"/>
    </row>
    <row r="164" s="1" customFormat="1" ht="7.5" customHeight="1">
      <c r="B164" s="316"/>
      <c r="C164" s="317"/>
      <c r="D164" s="317"/>
      <c r="E164" s="317"/>
      <c r="F164" s="317"/>
      <c r="G164" s="317"/>
      <c r="H164" s="317"/>
      <c r="I164" s="317"/>
      <c r="J164" s="317"/>
      <c r="K164" s="318"/>
    </row>
    <row r="165" s="1" customFormat="1" ht="45" customHeight="1">
      <c r="B165" s="319"/>
      <c r="C165" s="320" t="s">
        <v>2250</v>
      </c>
      <c r="D165" s="320"/>
      <c r="E165" s="320"/>
      <c r="F165" s="320"/>
      <c r="G165" s="320"/>
      <c r="H165" s="320"/>
      <c r="I165" s="320"/>
      <c r="J165" s="320"/>
      <c r="K165" s="321"/>
    </row>
    <row r="166" s="1" customFormat="1" ht="17.25" customHeight="1">
      <c r="B166" s="319"/>
      <c r="C166" s="344" t="s">
        <v>2178</v>
      </c>
      <c r="D166" s="344"/>
      <c r="E166" s="344"/>
      <c r="F166" s="344" t="s">
        <v>2179</v>
      </c>
      <c r="G166" s="386"/>
      <c r="H166" s="387" t="s">
        <v>54</v>
      </c>
      <c r="I166" s="387" t="s">
        <v>57</v>
      </c>
      <c r="J166" s="344" t="s">
        <v>2180</v>
      </c>
      <c r="K166" s="321"/>
    </row>
    <row r="167" s="1" customFormat="1" ht="17.25" customHeight="1">
      <c r="B167" s="322"/>
      <c r="C167" s="346" t="s">
        <v>2181</v>
      </c>
      <c r="D167" s="346"/>
      <c r="E167" s="346"/>
      <c r="F167" s="347" t="s">
        <v>2182</v>
      </c>
      <c r="G167" s="388"/>
      <c r="H167" s="389"/>
      <c r="I167" s="389"/>
      <c r="J167" s="346" t="s">
        <v>2183</v>
      </c>
      <c r="K167" s="324"/>
    </row>
    <row r="168" s="1" customFormat="1" ht="5.25" customHeight="1">
      <c r="B168" s="354"/>
      <c r="C168" s="349"/>
      <c r="D168" s="349"/>
      <c r="E168" s="349"/>
      <c r="F168" s="349"/>
      <c r="G168" s="350"/>
      <c r="H168" s="349"/>
      <c r="I168" s="349"/>
      <c r="J168" s="349"/>
      <c r="K168" s="377"/>
    </row>
    <row r="169" s="1" customFormat="1" ht="15" customHeight="1">
      <c r="B169" s="354"/>
      <c r="C169" s="329" t="s">
        <v>2187</v>
      </c>
      <c r="D169" s="329"/>
      <c r="E169" s="329"/>
      <c r="F169" s="352" t="s">
        <v>2184</v>
      </c>
      <c r="G169" s="329"/>
      <c r="H169" s="329" t="s">
        <v>2224</v>
      </c>
      <c r="I169" s="329" t="s">
        <v>2186</v>
      </c>
      <c r="J169" s="329">
        <v>120</v>
      </c>
      <c r="K169" s="377"/>
    </row>
    <row r="170" s="1" customFormat="1" ht="15" customHeight="1">
      <c r="B170" s="354"/>
      <c r="C170" s="329" t="s">
        <v>2233</v>
      </c>
      <c r="D170" s="329"/>
      <c r="E170" s="329"/>
      <c r="F170" s="352" t="s">
        <v>2184</v>
      </c>
      <c r="G170" s="329"/>
      <c r="H170" s="329" t="s">
        <v>2234</v>
      </c>
      <c r="I170" s="329" t="s">
        <v>2186</v>
      </c>
      <c r="J170" s="329" t="s">
        <v>2235</v>
      </c>
      <c r="K170" s="377"/>
    </row>
    <row r="171" s="1" customFormat="1" ht="15" customHeight="1">
      <c r="B171" s="354"/>
      <c r="C171" s="329" t="s">
        <v>85</v>
      </c>
      <c r="D171" s="329"/>
      <c r="E171" s="329"/>
      <c r="F171" s="352" t="s">
        <v>2184</v>
      </c>
      <c r="G171" s="329"/>
      <c r="H171" s="329" t="s">
        <v>2251</v>
      </c>
      <c r="I171" s="329" t="s">
        <v>2186</v>
      </c>
      <c r="J171" s="329" t="s">
        <v>2235</v>
      </c>
      <c r="K171" s="377"/>
    </row>
    <row r="172" s="1" customFormat="1" ht="15" customHeight="1">
      <c r="B172" s="354"/>
      <c r="C172" s="329" t="s">
        <v>2189</v>
      </c>
      <c r="D172" s="329"/>
      <c r="E172" s="329"/>
      <c r="F172" s="352" t="s">
        <v>2190</v>
      </c>
      <c r="G172" s="329"/>
      <c r="H172" s="329" t="s">
        <v>2251</v>
      </c>
      <c r="I172" s="329" t="s">
        <v>2186</v>
      </c>
      <c r="J172" s="329">
        <v>50</v>
      </c>
      <c r="K172" s="377"/>
    </row>
    <row r="173" s="1" customFormat="1" ht="15" customHeight="1">
      <c r="B173" s="354"/>
      <c r="C173" s="329" t="s">
        <v>2192</v>
      </c>
      <c r="D173" s="329"/>
      <c r="E173" s="329"/>
      <c r="F173" s="352" t="s">
        <v>2184</v>
      </c>
      <c r="G173" s="329"/>
      <c r="H173" s="329" t="s">
        <v>2251</v>
      </c>
      <c r="I173" s="329" t="s">
        <v>2194</v>
      </c>
      <c r="J173" s="329"/>
      <c r="K173" s="377"/>
    </row>
    <row r="174" s="1" customFormat="1" ht="15" customHeight="1">
      <c r="B174" s="354"/>
      <c r="C174" s="329" t="s">
        <v>2203</v>
      </c>
      <c r="D174" s="329"/>
      <c r="E174" s="329"/>
      <c r="F174" s="352" t="s">
        <v>2190</v>
      </c>
      <c r="G174" s="329"/>
      <c r="H174" s="329" t="s">
        <v>2251</v>
      </c>
      <c r="I174" s="329" t="s">
        <v>2186</v>
      </c>
      <c r="J174" s="329">
        <v>50</v>
      </c>
      <c r="K174" s="377"/>
    </row>
    <row r="175" s="1" customFormat="1" ht="15" customHeight="1">
      <c r="B175" s="354"/>
      <c r="C175" s="329" t="s">
        <v>2211</v>
      </c>
      <c r="D175" s="329"/>
      <c r="E175" s="329"/>
      <c r="F175" s="352" t="s">
        <v>2190</v>
      </c>
      <c r="G175" s="329"/>
      <c r="H175" s="329" t="s">
        <v>2251</v>
      </c>
      <c r="I175" s="329" t="s">
        <v>2186</v>
      </c>
      <c r="J175" s="329">
        <v>50</v>
      </c>
      <c r="K175" s="377"/>
    </row>
    <row r="176" s="1" customFormat="1" ht="15" customHeight="1">
      <c r="B176" s="354"/>
      <c r="C176" s="329" t="s">
        <v>2209</v>
      </c>
      <c r="D176" s="329"/>
      <c r="E176" s="329"/>
      <c r="F176" s="352" t="s">
        <v>2190</v>
      </c>
      <c r="G176" s="329"/>
      <c r="H176" s="329" t="s">
        <v>2251</v>
      </c>
      <c r="I176" s="329" t="s">
        <v>2186</v>
      </c>
      <c r="J176" s="329">
        <v>50</v>
      </c>
      <c r="K176" s="377"/>
    </row>
    <row r="177" s="1" customFormat="1" ht="15" customHeight="1">
      <c r="B177" s="354"/>
      <c r="C177" s="329" t="s">
        <v>156</v>
      </c>
      <c r="D177" s="329"/>
      <c r="E177" s="329"/>
      <c r="F177" s="352" t="s">
        <v>2184</v>
      </c>
      <c r="G177" s="329"/>
      <c r="H177" s="329" t="s">
        <v>2252</v>
      </c>
      <c r="I177" s="329" t="s">
        <v>2253</v>
      </c>
      <c r="J177" s="329"/>
      <c r="K177" s="377"/>
    </row>
    <row r="178" s="1" customFormat="1" ht="15" customHeight="1">
      <c r="B178" s="354"/>
      <c r="C178" s="329" t="s">
        <v>57</v>
      </c>
      <c r="D178" s="329"/>
      <c r="E178" s="329"/>
      <c r="F178" s="352" t="s">
        <v>2184</v>
      </c>
      <c r="G178" s="329"/>
      <c r="H178" s="329" t="s">
        <v>2254</v>
      </c>
      <c r="I178" s="329" t="s">
        <v>2255</v>
      </c>
      <c r="J178" s="329">
        <v>1</v>
      </c>
      <c r="K178" s="377"/>
    </row>
    <row r="179" s="1" customFormat="1" ht="15" customHeight="1">
      <c r="B179" s="354"/>
      <c r="C179" s="329" t="s">
        <v>53</v>
      </c>
      <c r="D179" s="329"/>
      <c r="E179" s="329"/>
      <c r="F179" s="352" t="s">
        <v>2184</v>
      </c>
      <c r="G179" s="329"/>
      <c r="H179" s="329" t="s">
        <v>2256</v>
      </c>
      <c r="I179" s="329" t="s">
        <v>2186</v>
      </c>
      <c r="J179" s="329">
        <v>20</v>
      </c>
      <c r="K179" s="377"/>
    </row>
    <row r="180" s="1" customFormat="1" ht="15" customHeight="1">
      <c r="B180" s="354"/>
      <c r="C180" s="329" t="s">
        <v>54</v>
      </c>
      <c r="D180" s="329"/>
      <c r="E180" s="329"/>
      <c r="F180" s="352" t="s">
        <v>2184</v>
      </c>
      <c r="G180" s="329"/>
      <c r="H180" s="329" t="s">
        <v>2257</v>
      </c>
      <c r="I180" s="329" t="s">
        <v>2186</v>
      </c>
      <c r="J180" s="329">
        <v>255</v>
      </c>
      <c r="K180" s="377"/>
    </row>
    <row r="181" s="1" customFormat="1" ht="15" customHeight="1">
      <c r="B181" s="354"/>
      <c r="C181" s="329" t="s">
        <v>157</v>
      </c>
      <c r="D181" s="329"/>
      <c r="E181" s="329"/>
      <c r="F181" s="352" t="s">
        <v>2184</v>
      </c>
      <c r="G181" s="329"/>
      <c r="H181" s="329" t="s">
        <v>2148</v>
      </c>
      <c r="I181" s="329" t="s">
        <v>2186</v>
      </c>
      <c r="J181" s="329">
        <v>10</v>
      </c>
      <c r="K181" s="377"/>
    </row>
    <row r="182" s="1" customFormat="1" ht="15" customHeight="1">
      <c r="B182" s="354"/>
      <c r="C182" s="329" t="s">
        <v>158</v>
      </c>
      <c r="D182" s="329"/>
      <c r="E182" s="329"/>
      <c r="F182" s="352" t="s">
        <v>2184</v>
      </c>
      <c r="G182" s="329"/>
      <c r="H182" s="329" t="s">
        <v>2258</v>
      </c>
      <c r="I182" s="329" t="s">
        <v>2219</v>
      </c>
      <c r="J182" s="329"/>
      <c r="K182" s="377"/>
    </row>
    <row r="183" s="1" customFormat="1" ht="15" customHeight="1">
      <c r="B183" s="354"/>
      <c r="C183" s="329" t="s">
        <v>2259</v>
      </c>
      <c r="D183" s="329"/>
      <c r="E183" s="329"/>
      <c r="F183" s="352" t="s">
        <v>2184</v>
      </c>
      <c r="G183" s="329"/>
      <c r="H183" s="329" t="s">
        <v>2260</v>
      </c>
      <c r="I183" s="329" t="s">
        <v>2219</v>
      </c>
      <c r="J183" s="329"/>
      <c r="K183" s="377"/>
    </row>
    <row r="184" s="1" customFormat="1" ht="15" customHeight="1">
      <c r="B184" s="354"/>
      <c r="C184" s="329" t="s">
        <v>2248</v>
      </c>
      <c r="D184" s="329"/>
      <c r="E184" s="329"/>
      <c r="F184" s="352" t="s">
        <v>2184</v>
      </c>
      <c r="G184" s="329"/>
      <c r="H184" s="329" t="s">
        <v>2261</v>
      </c>
      <c r="I184" s="329" t="s">
        <v>2219</v>
      </c>
      <c r="J184" s="329"/>
      <c r="K184" s="377"/>
    </row>
    <row r="185" s="1" customFormat="1" ht="15" customHeight="1">
      <c r="B185" s="354"/>
      <c r="C185" s="329" t="s">
        <v>160</v>
      </c>
      <c r="D185" s="329"/>
      <c r="E185" s="329"/>
      <c r="F185" s="352" t="s">
        <v>2190</v>
      </c>
      <c r="G185" s="329"/>
      <c r="H185" s="329" t="s">
        <v>2262</v>
      </c>
      <c r="I185" s="329" t="s">
        <v>2186</v>
      </c>
      <c r="J185" s="329">
        <v>50</v>
      </c>
      <c r="K185" s="377"/>
    </row>
    <row r="186" s="1" customFormat="1" ht="15" customHeight="1">
      <c r="B186" s="354"/>
      <c r="C186" s="329" t="s">
        <v>2263</v>
      </c>
      <c r="D186" s="329"/>
      <c r="E186" s="329"/>
      <c r="F186" s="352" t="s">
        <v>2190</v>
      </c>
      <c r="G186" s="329"/>
      <c r="H186" s="329" t="s">
        <v>2264</v>
      </c>
      <c r="I186" s="329" t="s">
        <v>2265</v>
      </c>
      <c r="J186" s="329"/>
      <c r="K186" s="377"/>
    </row>
    <row r="187" s="1" customFormat="1" ht="15" customHeight="1">
      <c r="B187" s="354"/>
      <c r="C187" s="329" t="s">
        <v>2266</v>
      </c>
      <c r="D187" s="329"/>
      <c r="E187" s="329"/>
      <c r="F187" s="352" t="s">
        <v>2190</v>
      </c>
      <c r="G187" s="329"/>
      <c r="H187" s="329" t="s">
        <v>2267</v>
      </c>
      <c r="I187" s="329" t="s">
        <v>2265</v>
      </c>
      <c r="J187" s="329"/>
      <c r="K187" s="377"/>
    </row>
    <row r="188" s="1" customFormat="1" ht="15" customHeight="1">
      <c r="B188" s="354"/>
      <c r="C188" s="329" t="s">
        <v>2268</v>
      </c>
      <c r="D188" s="329"/>
      <c r="E188" s="329"/>
      <c r="F188" s="352" t="s">
        <v>2190</v>
      </c>
      <c r="G188" s="329"/>
      <c r="H188" s="329" t="s">
        <v>2269</v>
      </c>
      <c r="I188" s="329" t="s">
        <v>2265</v>
      </c>
      <c r="J188" s="329"/>
      <c r="K188" s="377"/>
    </row>
    <row r="189" s="1" customFormat="1" ht="15" customHeight="1">
      <c r="B189" s="354"/>
      <c r="C189" s="390" t="s">
        <v>2270</v>
      </c>
      <c r="D189" s="329"/>
      <c r="E189" s="329"/>
      <c r="F189" s="352" t="s">
        <v>2190</v>
      </c>
      <c r="G189" s="329"/>
      <c r="H189" s="329" t="s">
        <v>2271</v>
      </c>
      <c r="I189" s="329" t="s">
        <v>2272</v>
      </c>
      <c r="J189" s="391" t="s">
        <v>2273</v>
      </c>
      <c r="K189" s="377"/>
    </row>
    <row r="190" s="18" customFormat="1" ht="15" customHeight="1">
      <c r="B190" s="392"/>
      <c r="C190" s="393" t="s">
        <v>2274</v>
      </c>
      <c r="D190" s="394"/>
      <c r="E190" s="394"/>
      <c r="F190" s="395" t="s">
        <v>2190</v>
      </c>
      <c r="G190" s="394"/>
      <c r="H190" s="394" t="s">
        <v>2275</v>
      </c>
      <c r="I190" s="394" t="s">
        <v>2272</v>
      </c>
      <c r="J190" s="396" t="s">
        <v>2273</v>
      </c>
      <c r="K190" s="397"/>
    </row>
    <row r="191" s="1" customFormat="1" ht="15" customHeight="1">
      <c r="B191" s="354"/>
      <c r="C191" s="390" t="s">
        <v>42</v>
      </c>
      <c r="D191" s="329"/>
      <c r="E191" s="329"/>
      <c r="F191" s="352" t="s">
        <v>2184</v>
      </c>
      <c r="G191" s="329"/>
      <c r="H191" s="326" t="s">
        <v>2276</v>
      </c>
      <c r="I191" s="329" t="s">
        <v>2277</v>
      </c>
      <c r="J191" s="329"/>
      <c r="K191" s="377"/>
    </row>
    <row r="192" s="1" customFormat="1" ht="15" customHeight="1">
      <c r="B192" s="354"/>
      <c r="C192" s="390" t="s">
        <v>2278</v>
      </c>
      <c r="D192" s="329"/>
      <c r="E192" s="329"/>
      <c r="F192" s="352" t="s">
        <v>2184</v>
      </c>
      <c r="G192" s="329"/>
      <c r="H192" s="329" t="s">
        <v>2279</v>
      </c>
      <c r="I192" s="329" t="s">
        <v>2219</v>
      </c>
      <c r="J192" s="329"/>
      <c r="K192" s="377"/>
    </row>
    <row r="193" s="1" customFormat="1" ht="15" customHeight="1">
      <c r="B193" s="354"/>
      <c r="C193" s="390" t="s">
        <v>2280</v>
      </c>
      <c r="D193" s="329"/>
      <c r="E193" s="329"/>
      <c r="F193" s="352" t="s">
        <v>2184</v>
      </c>
      <c r="G193" s="329"/>
      <c r="H193" s="329" t="s">
        <v>2281</v>
      </c>
      <c r="I193" s="329" t="s">
        <v>2219</v>
      </c>
      <c r="J193" s="329"/>
      <c r="K193" s="377"/>
    </row>
    <row r="194" s="1" customFormat="1" ht="15" customHeight="1">
      <c r="B194" s="354"/>
      <c r="C194" s="390" t="s">
        <v>2282</v>
      </c>
      <c r="D194" s="329"/>
      <c r="E194" s="329"/>
      <c r="F194" s="352" t="s">
        <v>2190</v>
      </c>
      <c r="G194" s="329"/>
      <c r="H194" s="329" t="s">
        <v>2283</v>
      </c>
      <c r="I194" s="329" t="s">
        <v>2219</v>
      </c>
      <c r="J194" s="329"/>
      <c r="K194" s="377"/>
    </row>
    <row r="195" s="1" customFormat="1" ht="15" customHeight="1">
      <c r="B195" s="383"/>
      <c r="C195" s="398"/>
      <c r="D195" s="363"/>
      <c r="E195" s="363"/>
      <c r="F195" s="363"/>
      <c r="G195" s="363"/>
      <c r="H195" s="363"/>
      <c r="I195" s="363"/>
      <c r="J195" s="363"/>
      <c r="K195" s="384"/>
    </row>
    <row r="196" s="1" customFormat="1" ht="18.75" customHeight="1">
      <c r="B196" s="365"/>
      <c r="C196" s="375"/>
      <c r="D196" s="375"/>
      <c r="E196" s="375"/>
      <c r="F196" s="385"/>
      <c r="G196" s="375"/>
      <c r="H196" s="375"/>
      <c r="I196" s="375"/>
      <c r="J196" s="375"/>
      <c r="K196" s="365"/>
    </row>
    <row r="197" s="1" customFormat="1" ht="18.75" customHeight="1">
      <c r="B197" s="365"/>
      <c r="C197" s="375"/>
      <c r="D197" s="375"/>
      <c r="E197" s="375"/>
      <c r="F197" s="385"/>
      <c r="G197" s="375"/>
      <c r="H197" s="375"/>
      <c r="I197" s="375"/>
      <c r="J197" s="375"/>
      <c r="K197" s="365"/>
    </row>
    <row r="198" s="1" customFormat="1" ht="18.75" customHeight="1">
      <c r="B198" s="337"/>
      <c r="C198" s="337"/>
      <c r="D198" s="337"/>
      <c r="E198" s="337"/>
      <c r="F198" s="337"/>
      <c r="G198" s="337"/>
      <c r="H198" s="337"/>
      <c r="I198" s="337"/>
      <c r="J198" s="337"/>
      <c r="K198" s="337"/>
    </row>
    <row r="199" s="1" customFormat="1" ht="13.5">
      <c r="B199" s="316"/>
      <c r="C199" s="317"/>
      <c r="D199" s="317"/>
      <c r="E199" s="317"/>
      <c r="F199" s="317"/>
      <c r="G199" s="317"/>
      <c r="H199" s="317"/>
      <c r="I199" s="317"/>
      <c r="J199" s="317"/>
      <c r="K199" s="318"/>
    </row>
    <row r="200" s="1" customFormat="1" ht="21">
      <c r="B200" s="319"/>
      <c r="C200" s="320" t="s">
        <v>2284</v>
      </c>
      <c r="D200" s="320"/>
      <c r="E200" s="320"/>
      <c r="F200" s="320"/>
      <c r="G200" s="320"/>
      <c r="H200" s="320"/>
      <c r="I200" s="320"/>
      <c r="J200" s="320"/>
      <c r="K200" s="321"/>
    </row>
    <row r="201" s="1" customFormat="1" ht="25.5" customHeight="1">
      <c r="B201" s="319"/>
      <c r="C201" s="399" t="s">
        <v>2285</v>
      </c>
      <c r="D201" s="399"/>
      <c r="E201" s="399"/>
      <c r="F201" s="399" t="s">
        <v>2286</v>
      </c>
      <c r="G201" s="400"/>
      <c r="H201" s="399" t="s">
        <v>2287</v>
      </c>
      <c r="I201" s="399"/>
      <c r="J201" s="399"/>
      <c r="K201" s="321"/>
    </row>
    <row r="202" s="1" customFormat="1" ht="5.25" customHeight="1">
      <c r="B202" s="354"/>
      <c r="C202" s="349"/>
      <c r="D202" s="349"/>
      <c r="E202" s="349"/>
      <c r="F202" s="349"/>
      <c r="G202" s="375"/>
      <c r="H202" s="349"/>
      <c r="I202" s="349"/>
      <c r="J202" s="349"/>
      <c r="K202" s="377"/>
    </row>
    <row r="203" s="1" customFormat="1" ht="15" customHeight="1">
      <c r="B203" s="354"/>
      <c r="C203" s="329" t="s">
        <v>2277</v>
      </c>
      <c r="D203" s="329"/>
      <c r="E203" s="329"/>
      <c r="F203" s="352" t="s">
        <v>43</v>
      </c>
      <c r="G203" s="329"/>
      <c r="H203" s="329" t="s">
        <v>2288</v>
      </c>
      <c r="I203" s="329"/>
      <c r="J203" s="329"/>
      <c r="K203" s="377"/>
    </row>
    <row r="204" s="1" customFormat="1" ht="15" customHeight="1">
      <c r="B204" s="354"/>
      <c r="C204" s="329"/>
      <c r="D204" s="329"/>
      <c r="E204" s="329"/>
      <c r="F204" s="352" t="s">
        <v>44</v>
      </c>
      <c r="G204" s="329"/>
      <c r="H204" s="329" t="s">
        <v>2289</v>
      </c>
      <c r="I204" s="329"/>
      <c r="J204" s="329"/>
      <c r="K204" s="377"/>
    </row>
    <row r="205" s="1" customFormat="1" ht="15" customHeight="1">
      <c r="B205" s="354"/>
      <c r="C205" s="329"/>
      <c r="D205" s="329"/>
      <c r="E205" s="329"/>
      <c r="F205" s="352" t="s">
        <v>47</v>
      </c>
      <c r="G205" s="329"/>
      <c r="H205" s="329" t="s">
        <v>2290</v>
      </c>
      <c r="I205" s="329"/>
      <c r="J205" s="329"/>
      <c r="K205" s="377"/>
    </row>
    <row r="206" s="1" customFormat="1" ht="15" customHeight="1">
      <c r="B206" s="354"/>
      <c r="C206" s="329"/>
      <c r="D206" s="329"/>
      <c r="E206" s="329"/>
      <c r="F206" s="352" t="s">
        <v>45</v>
      </c>
      <c r="G206" s="329"/>
      <c r="H206" s="329" t="s">
        <v>2291</v>
      </c>
      <c r="I206" s="329"/>
      <c r="J206" s="329"/>
      <c r="K206" s="377"/>
    </row>
    <row r="207" s="1" customFormat="1" ht="15" customHeight="1">
      <c r="B207" s="354"/>
      <c r="C207" s="329"/>
      <c r="D207" s="329"/>
      <c r="E207" s="329"/>
      <c r="F207" s="352" t="s">
        <v>46</v>
      </c>
      <c r="G207" s="329"/>
      <c r="H207" s="329" t="s">
        <v>2292</v>
      </c>
      <c r="I207" s="329"/>
      <c r="J207" s="329"/>
      <c r="K207" s="377"/>
    </row>
    <row r="208" s="1" customFormat="1" ht="15" customHeight="1">
      <c r="B208" s="354"/>
      <c r="C208" s="329"/>
      <c r="D208" s="329"/>
      <c r="E208" s="329"/>
      <c r="F208" s="352"/>
      <c r="G208" s="329"/>
      <c r="H208" s="329"/>
      <c r="I208" s="329"/>
      <c r="J208" s="329"/>
      <c r="K208" s="377"/>
    </row>
    <row r="209" s="1" customFormat="1" ht="15" customHeight="1">
      <c r="B209" s="354"/>
      <c r="C209" s="329" t="s">
        <v>2231</v>
      </c>
      <c r="D209" s="329"/>
      <c r="E209" s="329"/>
      <c r="F209" s="352" t="s">
        <v>78</v>
      </c>
      <c r="G209" s="329"/>
      <c r="H209" s="329" t="s">
        <v>2293</v>
      </c>
      <c r="I209" s="329"/>
      <c r="J209" s="329"/>
      <c r="K209" s="377"/>
    </row>
    <row r="210" s="1" customFormat="1" ht="15" customHeight="1">
      <c r="B210" s="354"/>
      <c r="C210" s="329"/>
      <c r="D210" s="329"/>
      <c r="E210" s="329"/>
      <c r="F210" s="352" t="s">
        <v>2127</v>
      </c>
      <c r="G210" s="329"/>
      <c r="H210" s="329" t="s">
        <v>2128</v>
      </c>
      <c r="I210" s="329"/>
      <c r="J210" s="329"/>
      <c r="K210" s="377"/>
    </row>
    <row r="211" s="1" customFormat="1" ht="15" customHeight="1">
      <c r="B211" s="354"/>
      <c r="C211" s="329"/>
      <c r="D211" s="329"/>
      <c r="E211" s="329"/>
      <c r="F211" s="352" t="s">
        <v>2125</v>
      </c>
      <c r="G211" s="329"/>
      <c r="H211" s="329" t="s">
        <v>2294</v>
      </c>
      <c r="I211" s="329"/>
      <c r="J211" s="329"/>
      <c r="K211" s="377"/>
    </row>
    <row r="212" s="1" customFormat="1" ht="15" customHeight="1">
      <c r="B212" s="401"/>
      <c r="C212" s="329"/>
      <c r="D212" s="329"/>
      <c r="E212" s="329"/>
      <c r="F212" s="352" t="s">
        <v>2129</v>
      </c>
      <c r="G212" s="390"/>
      <c r="H212" s="381" t="s">
        <v>2130</v>
      </c>
      <c r="I212" s="381"/>
      <c r="J212" s="381"/>
      <c r="K212" s="402"/>
    </row>
    <row r="213" s="1" customFormat="1" ht="15" customHeight="1">
      <c r="B213" s="401"/>
      <c r="C213" s="329"/>
      <c r="D213" s="329"/>
      <c r="E213" s="329"/>
      <c r="F213" s="352" t="s">
        <v>2131</v>
      </c>
      <c r="G213" s="390"/>
      <c r="H213" s="381" t="s">
        <v>2103</v>
      </c>
      <c r="I213" s="381"/>
      <c r="J213" s="381"/>
      <c r="K213" s="402"/>
    </row>
    <row r="214" s="1" customFormat="1" ht="15" customHeight="1">
      <c r="B214" s="401"/>
      <c r="C214" s="329"/>
      <c r="D214" s="329"/>
      <c r="E214" s="329"/>
      <c r="F214" s="352"/>
      <c r="G214" s="390"/>
      <c r="H214" s="381"/>
      <c r="I214" s="381"/>
      <c r="J214" s="381"/>
      <c r="K214" s="402"/>
    </row>
    <row r="215" s="1" customFormat="1" ht="15" customHeight="1">
      <c r="B215" s="401"/>
      <c r="C215" s="329" t="s">
        <v>2255</v>
      </c>
      <c r="D215" s="329"/>
      <c r="E215" s="329"/>
      <c r="F215" s="352">
        <v>1</v>
      </c>
      <c r="G215" s="390"/>
      <c r="H215" s="381" t="s">
        <v>2295</v>
      </c>
      <c r="I215" s="381"/>
      <c r="J215" s="381"/>
      <c r="K215" s="402"/>
    </row>
    <row r="216" s="1" customFormat="1" ht="15" customHeight="1">
      <c r="B216" s="401"/>
      <c r="C216" s="329"/>
      <c r="D216" s="329"/>
      <c r="E216" s="329"/>
      <c r="F216" s="352">
        <v>2</v>
      </c>
      <c r="G216" s="390"/>
      <c r="H216" s="381" t="s">
        <v>2296</v>
      </c>
      <c r="I216" s="381"/>
      <c r="J216" s="381"/>
      <c r="K216" s="402"/>
    </row>
    <row r="217" s="1" customFormat="1" ht="15" customHeight="1">
      <c r="B217" s="401"/>
      <c r="C217" s="329"/>
      <c r="D217" s="329"/>
      <c r="E217" s="329"/>
      <c r="F217" s="352">
        <v>3</v>
      </c>
      <c r="G217" s="390"/>
      <c r="H217" s="381" t="s">
        <v>2297</v>
      </c>
      <c r="I217" s="381"/>
      <c r="J217" s="381"/>
      <c r="K217" s="402"/>
    </row>
    <row r="218" s="1" customFormat="1" ht="15" customHeight="1">
      <c r="B218" s="401"/>
      <c r="C218" s="329"/>
      <c r="D218" s="329"/>
      <c r="E218" s="329"/>
      <c r="F218" s="352">
        <v>4</v>
      </c>
      <c r="G218" s="390"/>
      <c r="H218" s="381" t="s">
        <v>2298</v>
      </c>
      <c r="I218" s="381"/>
      <c r="J218" s="381"/>
      <c r="K218" s="402"/>
    </row>
    <row r="219" s="1" customFormat="1" ht="12.75" customHeight="1">
      <c r="B219" s="403"/>
      <c r="C219" s="404"/>
      <c r="D219" s="404"/>
      <c r="E219" s="404"/>
      <c r="F219" s="404"/>
      <c r="G219" s="404"/>
      <c r="H219" s="404"/>
      <c r="I219" s="404"/>
      <c r="J219" s="404"/>
      <c r="K219" s="40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Dana Mlejnková</dc:creator>
  <cp:lastModifiedBy>Dana Mlejnková</cp:lastModifiedBy>
  <dcterms:created xsi:type="dcterms:W3CDTF">2024-12-05T18:11:32Z</dcterms:created>
  <dcterms:modified xsi:type="dcterms:W3CDTF">2024-12-05T18:11:44Z</dcterms:modified>
</cp:coreProperties>
</file>